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05"/>
  </bookViews>
  <sheets>
    <sheet name="1.一般平衡 修改后" sheetId="1" r:id="rId1"/>
    <sheet name="2.一般收入表修改" sheetId="2" r:id="rId2"/>
    <sheet name="Sheet1" sheetId="3" r:id="rId3"/>
  </sheets>
  <definedNames>
    <definedName name="_xlnm.Print_Area" localSheetId="0">'1.一般平衡 修改后'!$A$1:$D$37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12" authorId="0">
      <text>
        <r>
          <rPr>
            <b/>
            <sz val="9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<sst xmlns="http://schemas.openxmlformats.org/spreadsheetml/2006/main" count="76">
  <si>
    <t>表1  2017年市本级一般公共预算收支平衡表</t>
  </si>
  <si>
    <t xml:space="preserve">单位：万元 </t>
  </si>
  <si>
    <t>收     入</t>
  </si>
  <si>
    <t>支     出</t>
  </si>
  <si>
    <t>项    目</t>
  </si>
  <si>
    <t>预算数</t>
  </si>
  <si>
    <t>一、市本级收入</t>
  </si>
  <si>
    <t>一、市本级支出</t>
  </si>
  <si>
    <t>二、上级补助收入</t>
  </si>
  <si>
    <t>二、补助下级支出</t>
  </si>
  <si>
    <t>（一）上级返还性收入</t>
  </si>
  <si>
    <t>（一）返还性支出</t>
  </si>
  <si>
    <t xml:space="preserve">1、增值税返还 </t>
  </si>
  <si>
    <t>（1）市四税基数返还</t>
  </si>
  <si>
    <t>2、消费税基数返还</t>
  </si>
  <si>
    <t>（2）资源税返还</t>
  </si>
  <si>
    <t>3、所得税基数返还收入</t>
  </si>
  <si>
    <t>（二）一般性转移支付支出</t>
  </si>
  <si>
    <t>4、成品油价格和税费改革税收返还</t>
  </si>
  <si>
    <t>（1）体制补助</t>
  </si>
  <si>
    <t>5、省资源税定额返还</t>
  </si>
  <si>
    <t>（2）均衡性转移支付</t>
  </si>
  <si>
    <t>（二）上级转移支付收入</t>
  </si>
  <si>
    <t>（3）老少边穷转移支付</t>
  </si>
  <si>
    <t>1、一般性转移支付收入</t>
  </si>
  <si>
    <t>（4）县级基本财力保障机制奖补资金</t>
  </si>
  <si>
    <t>（5）结算补助</t>
  </si>
  <si>
    <t>（6）资源枯竭城市转移支付补助</t>
  </si>
  <si>
    <t>（7）成品油价格和税费改革专项上解</t>
  </si>
  <si>
    <t>（8）基层公检法司转移支付</t>
  </si>
  <si>
    <t>（5）结算补助收入</t>
  </si>
  <si>
    <t>（9）义务教育等转移支付</t>
  </si>
  <si>
    <t>（6）资源枯竭型城市转移支付收入</t>
  </si>
  <si>
    <t>（10）基本养老保险和低保等转移支付</t>
  </si>
  <si>
    <t>（7）成品油价格和税费改革转移支付</t>
  </si>
  <si>
    <t>（11）城乡居民医疗保险转移支付</t>
  </si>
  <si>
    <t xml:space="preserve"> (12)农村综合改革转移支付</t>
  </si>
  <si>
    <t>（9）义务教育转移支付收入</t>
  </si>
  <si>
    <t>（13）产粮（油）大县奖励资金</t>
  </si>
  <si>
    <t>（14）重点生态功能区转移支付</t>
  </si>
  <si>
    <t>（15）固定数额补助</t>
  </si>
  <si>
    <t>（12）农村综合改革转移支付资金</t>
  </si>
  <si>
    <t>（16）其他一般性转移支付</t>
  </si>
  <si>
    <t>（13）产粮（油）大县奖励资金收入</t>
  </si>
  <si>
    <t>（二）专项转移支付支出</t>
  </si>
  <si>
    <t>（14）重点生态功能区转移支付收入</t>
  </si>
  <si>
    <t>三、上解上级支出</t>
  </si>
  <si>
    <t>（15）固定数额补助收入</t>
  </si>
  <si>
    <t>1、体制上解支出</t>
  </si>
  <si>
    <t>（16）其他一般性转移支付收入</t>
  </si>
  <si>
    <t>2、专项上解支出</t>
  </si>
  <si>
    <t>2、专项转移支付收入</t>
  </si>
  <si>
    <t>三、下级上解收入</t>
  </si>
  <si>
    <t>1、体制上解收入</t>
  </si>
  <si>
    <t>2、专项上解收入</t>
  </si>
  <si>
    <t>四、调入预算稳定调节基金</t>
  </si>
  <si>
    <t>五、调入资金</t>
  </si>
  <si>
    <t>收入总计</t>
  </si>
  <si>
    <t>支出总计</t>
  </si>
  <si>
    <t>表2  2017年市本级一般公共预算收入情况表</t>
  </si>
  <si>
    <t>科 目 名 称</t>
  </si>
  <si>
    <t>金  额</t>
  </si>
  <si>
    <t>一、专项收入</t>
  </si>
  <si>
    <t xml:space="preserve">    其中：排污费收入</t>
  </si>
  <si>
    <t xml:space="preserve">         教育资金（土地出让金计提）</t>
  </si>
  <si>
    <t xml:space="preserve">         农田水利建设资金（土地出让金计提）</t>
  </si>
  <si>
    <t xml:space="preserve">         残疾人就业保障金</t>
  </si>
  <si>
    <t xml:space="preserve">         森林植被恢复费</t>
  </si>
  <si>
    <t xml:space="preserve">         水利建设专项收入</t>
  </si>
  <si>
    <t>二、行政事业性收费收入</t>
  </si>
  <si>
    <t>三、罚没收入</t>
  </si>
  <si>
    <t>四、国有资本经营收入</t>
  </si>
  <si>
    <t>五、国有资源（资产）有偿使用收入</t>
  </si>
  <si>
    <t>六、政府住房基金收入</t>
  </si>
  <si>
    <t>七、其他收入</t>
  </si>
  <si>
    <t>市本级一般公共预算收入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</si>
</sst>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12"/>
      <color indexed="8"/>
      <name val="宋体"/>
      <charset val="134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0" fillId="17" borderId="10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16" fillId="8" borderId="4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1" xfId="0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left" vertical="center" shrinkToFit="1"/>
    </xf>
    <xf numFmtId="0" fontId="6" fillId="0" borderId="1" xfId="0" applyFont="1" applyBorder="1" applyAlignment="1">
      <alignment horizontal="right" vertical="center" shrinkToFi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1" fillId="0" borderId="0" xfId="49" applyFont="1" applyFill="1" applyAlignment="1" applyProtection="1">
      <alignment horizontal="center" vertical="center"/>
      <protection locked="0"/>
    </xf>
    <xf numFmtId="0" fontId="2" fillId="0" borderId="0" xfId="49" applyFont="1" applyFill="1" applyAlignment="1" applyProtection="1">
      <alignment horizontal="center" vertical="center"/>
      <protection locked="0"/>
    </xf>
    <xf numFmtId="0" fontId="8" fillId="0" borderId="0" xfId="49" applyFont="1" applyFill="1" applyAlignment="1" applyProtection="1">
      <alignment vertical="center"/>
      <protection locked="0"/>
    </xf>
    <xf numFmtId="0" fontId="9" fillId="0" borderId="0" xfId="49" applyFont="1" applyFill="1" applyAlignment="1" applyProtection="1">
      <alignment horizontal="right" vertical="center"/>
      <protection locked="0"/>
    </xf>
    <xf numFmtId="0" fontId="9" fillId="0" borderId="0" xfId="49" applyFont="1" applyFill="1" applyAlignment="1" applyProtection="1">
      <alignment vertical="center"/>
      <protection locked="0"/>
    </xf>
    <xf numFmtId="0" fontId="10" fillId="0" borderId="2" xfId="49" applyFont="1" applyFill="1" applyBorder="1" applyAlignment="1" applyProtection="1">
      <alignment horizontal="center" vertical="center"/>
      <protection locked="0"/>
    </xf>
    <xf numFmtId="0" fontId="10" fillId="0" borderId="3" xfId="49" applyFont="1" applyFill="1" applyBorder="1" applyAlignment="1" applyProtection="1">
      <alignment horizontal="center" vertical="center"/>
      <protection locked="0"/>
    </xf>
    <xf numFmtId="0" fontId="11" fillId="0" borderId="1" xfId="49" applyFont="1" applyFill="1" applyBorder="1" applyAlignment="1" applyProtection="1">
      <alignment horizontal="center" vertical="center"/>
      <protection locked="0"/>
    </xf>
    <xf numFmtId="0" fontId="12" fillId="0" borderId="1" xfId="49" applyFont="1" applyFill="1" applyBorder="1" applyAlignment="1" applyProtection="1">
      <alignment horizontal="left" vertical="center"/>
      <protection locked="0"/>
    </xf>
    <xf numFmtId="176" fontId="6" fillId="0" borderId="1" xfId="0" applyNumberFormat="1" applyFont="1" applyFill="1" applyBorder="1" applyAlignment="1">
      <alignment horizontal="right" vertical="center" wrapText="1"/>
    </xf>
    <xf numFmtId="176" fontId="0" fillId="0" borderId="0" xfId="0" applyNumberFormat="1">
      <alignment vertical="center"/>
    </xf>
    <xf numFmtId="1" fontId="12" fillId="0" borderId="1" xfId="49" applyNumberFormat="1" applyFont="1" applyFill="1" applyBorder="1" applyAlignment="1" applyProtection="1">
      <alignment vertical="center"/>
      <protection locked="0"/>
    </xf>
    <xf numFmtId="1" fontId="6" fillId="0" borderId="1" xfId="49" applyNumberFormat="1" applyFont="1" applyFill="1" applyBorder="1" applyAlignment="1" applyProtection="1">
      <alignment vertical="center"/>
      <protection locked="0"/>
    </xf>
    <xf numFmtId="1" fontId="5" fillId="0" borderId="1" xfId="49" applyNumberFormat="1" applyFont="1" applyFill="1" applyBorder="1" applyAlignment="1" applyProtection="1">
      <alignment horizontal="left" vertical="center"/>
      <protection locked="0"/>
    </xf>
    <xf numFmtId="1" fontId="5" fillId="0" borderId="1" xfId="49" applyNumberFormat="1" applyFont="1" applyFill="1" applyBorder="1" applyAlignment="1" applyProtection="1">
      <alignment vertical="center"/>
      <protection locked="0"/>
    </xf>
    <xf numFmtId="0" fontId="5" fillId="0" borderId="1" xfId="49" applyFont="1" applyFill="1" applyBorder="1" applyAlignment="1" applyProtection="1">
      <alignment vertical="center"/>
      <protection locked="0"/>
    </xf>
    <xf numFmtId="176" fontId="5" fillId="0" borderId="1" xfId="0" applyNumberFormat="1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vertical="center" wrapText="1"/>
    </xf>
    <xf numFmtId="0" fontId="5" fillId="0" borderId="1" xfId="49" applyFont="1" applyFill="1" applyBorder="1" applyAlignment="1" applyProtection="1">
      <alignment vertical="center"/>
    </xf>
    <xf numFmtId="1" fontId="6" fillId="0" borderId="1" xfId="49" applyNumberFormat="1" applyFont="1" applyFill="1" applyBorder="1" applyAlignment="1" applyProtection="1">
      <alignment horizontal="left" vertical="center"/>
      <protection locked="0"/>
    </xf>
    <xf numFmtId="0" fontId="6" fillId="0" borderId="1" xfId="49" applyFont="1" applyFill="1" applyBorder="1" applyAlignment="1" applyProtection="1">
      <alignment vertical="center"/>
      <protection locked="0"/>
    </xf>
    <xf numFmtId="0" fontId="6" fillId="0" borderId="1" xfId="49" applyFont="1" applyFill="1" applyBorder="1" applyAlignment="1" applyProtection="1">
      <alignment vertical="center"/>
    </xf>
    <xf numFmtId="3" fontId="6" fillId="0" borderId="1" xfId="49" applyNumberFormat="1" applyFont="1" applyFill="1" applyBorder="1" applyAlignment="1" applyProtection="1">
      <alignment vertical="center"/>
      <protection locked="0"/>
    </xf>
    <xf numFmtId="1" fontId="12" fillId="0" borderId="1" xfId="49" applyNumberFormat="1" applyFont="1" applyFill="1" applyBorder="1" applyAlignment="1" applyProtection="1">
      <alignment horizontal="left" vertical="center"/>
      <protection locked="0"/>
    </xf>
    <xf numFmtId="0" fontId="12" fillId="0" borderId="1" xfId="49" applyFont="1" applyFill="1" applyBorder="1" applyAlignment="1" applyProtection="1">
      <alignment vertical="center"/>
      <protection locked="0"/>
    </xf>
    <xf numFmtId="0" fontId="12" fillId="0" borderId="1" xfId="49" applyFont="1" applyFill="1" applyBorder="1" applyAlignment="1" applyProtection="1">
      <alignment horizontal="center" vertical="center"/>
      <protection locked="0"/>
    </xf>
    <xf numFmtId="176" fontId="7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 applyProtection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表内审核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7"/>
  <sheetViews>
    <sheetView tabSelected="1" view="pageBreakPreview" zoomScaleNormal="100" zoomScaleSheetLayoutView="100" workbookViewId="0">
      <selection activeCell="E40" sqref="E40"/>
    </sheetView>
  </sheetViews>
  <sheetFormatPr defaultColWidth="9" defaultRowHeight="13.5" outlineLevelCol="6"/>
  <cols>
    <col min="1" max="1" width="34.5" customWidth="1"/>
    <col min="2" max="2" width="10.375" style="16" customWidth="1"/>
    <col min="3" max="3" width="33.875" customWidth="1"/>
    <col min="4" max="4" width="9.5" customWidth="1"/>
    <col min="6" max="6" width="9.5" customWidth="1"/>
    <col min="7" max="8" width="17.625" customWidth="1"/>
  </cols>
  <sheetData>
    <row r="1" ht="26.45" customHeight="1" spans="1:4">
      <c r="A1" s="17" t="s">
        <v>0</v>
      </c>
      <c r="B1" s="18"/>
      <c r="C1" s="18"/>
      <c r="D1" s="18"/>
    </row>
    <row r="2" ht="18.95" customHeight="1" spans="1:4">
      <c r="A2" s="19"/>
      <c r="B2" s="20"/>
      <c r="C2" s="21"/>
      <c r="D2" s="20" t="s">
        <v>1</v>
      </c>
    </row>
    <row r="3" ht="18.95" customHeight="1" spans="1:4">
      <c r="A3" s="22" t="s">
        <v>2</v>
      </c>
      <c r="B3" s="23"/>
      <c r="C3" s="22" t="s">
        <v>3</v>
      </c>
      <c r="D3" s="23"/>
    </row>
    <row r="4" ht="18.95" customHeight="1" spans="1:4">
      <c r="A4" s="24" t="s">
        <v>4</v>
      </c>
      <c r="B4" s="24" t="s">
        <v>5</v>
      </c>
      <c r="C4" s="24" t="s">
        <v>4</v>
      </c>
      <c r="D4" s="24" t="s">
        <v>5</v>
      </c>
    </row>
    <row r="5" ht="18.95" customHeight="1" spans="1:7">
      <c r="A5" s="25" t="s">
        <v>6</v>
      </c>
      <c r="B5" s="26">
        <v>219060</v>
      </c>
      <c r="C5" s="25" t="s">
        <v>7</v>
      </c>
      <c r="D5" s="26">
        <f>B37-D6-D28</f>
        <v>1328940</v>
      </c>
      <c r="G5" s="27"/>
    </row>
    <row r="6" ht="18.95" customHeight="1" spans="1:7">
      <c r="A6" s="28" t="s">
        <v>8</v>
      </c>
      <c r="B6" s="26">
        <f>B7+B13</f>
        <v>350397</v>
      </c>
      <c r="C6" s="28" t="s">
        <v>9</v>
      </c>
      <c r="D6" s="26">
        <f>D7+D10+D27</f>
        <v>284303</v>
      </c>
      <c r="F6" s="27"/>
      <c r="G6" s="27"/>
    </row>
    <row r="7" ht="18.95" customHeight="1" spans="1:7">
      <c r="A7" s="29" t="s">
        <v>10</v>
      </c>
      <c r="B7" s="26">
        <f>SUM(B8:B12)</f>
        <v>95194</v>
      </c>
      <c r="C7" s="30" t="s">
        <v>11</v>
      </c>
      <c r="D7" s="26">
        <f>SUM(D8:D9)</f>
        <v>119212</v>
      </c>
      <c r="G7" s="27"/>
    </row>
    <row r="8" ht="18.95" customHeight="1" spans="1:7">
      <c r="A8" s="30" t="s">
        <v>12</v>
      </c>
      <c r="B8" s="26">
        <v>55577</v>
      </c>
      <c r="C8" s="30" t="s">
        <v>13</v>
      </c>
      <c r="D8" s="26">
        <v>108336</v>
      </c>
      <c r="G8" s="27"/>
    </row>
    <row r="9" ht="18.95" customHeight="1" spans="1:4">
      <c r="A9" s="30" t="s">
        <v>14</v>
      </c>
      <c r="B9" s="26">
        <v>2924</v>
      </c>
      <c r="C9" s="30" t="s">
        <v>15</v>
      </c>
      <c r="D9" s="26">
        <v>10876</v>
      </c>
    </row>
    <row r="10" ht="18.95" customHeight="1" spans="1:4">
      <c r="A10" s="31" t="s">
        <v>16</v>
      </c>
      <c r="B10" s="26">
        <v>18914</v>
      </c>
      <c r="C10" s="30" t="s">
        <v>17</v>
      </c>
      <c r="D10" s="26">
        <f>SUM(D11:D26)</f>
        <v>159996</v>
      </c>
    </row>
    <row r="11" ht="18.95" customHeight="1" spans="1:4">
      <c r="A11" s="31" t="s">
        <v>18</v>
      </c>
      <c r="B11" s="26">
        <v>12545</v>
      </c>
      <c r="C11" s="30" t="s">
        <v>19</v>
      </c>
      <c r="D11" s="26">
        <v>60000</v>
      </c>
    </row>
    <row r="12" ht="18.95" customHeight="1" spans="1:4">
      <c r="A12" s="31" t="s">
        <v>20</v>
      </c>
      <c r="B12" s="26">
        <v>5234</v>
      </c>
      <c r="C12" s="30" t="s">
        <v>21</v>
      </c>
      <c r="D12" s="26">
        <f>13209+19983-6521</f>
        <v>26671</v>
      </c>
    </row>
    <row r="13" ht="18.95" customHeight="1" spans="1:4">
      <c r="A13" s="31" t="s">
        <v>22</v>
      </c>
      <c r="B13" s="26">
        <f>B14+B31</f>
        <v>255203</v>
      </c>
      <c r="C13" s="30" t="s">
        <v>23</v>
      </c>
      <c r="D13" s="26"/>
    </row>
    <row r="14" ht="18.95" customHeight="1" spans="1:4">
      <c r="A14" s="31" t="s">
        <v>24</v>
      </c>
      <c r="B14" s="26">
        <f>SUM(B15:B30)</f>
        <v>136047</v>
      </c>
      <c r="C14" s="30" t="s">
        <v>25</v>
      </c>
      <c r="D14" s="26"/>
    </row>
    <row r="15" ht="18.95" customHeight="1" spans="1:4">
      <c r="A15" s="31" t="s">
        <v>19</v>
      </c>
      <c r="B15" s="26">
        <v>-3884</v>
      </c>
      <c r="C15" s="30" t="s">
        <v>26</v>
      </c>
      <c r="D15" s="26">
        <f>35715+21930-3300</f>
        <v>54345</v>
      </c>
    </row>
    <row r="16" ht="18.95" customHeight="1" spans="1:4">
      <c r="A16" s="31" t="s">
        <v>21</v>
      </c>
      <c r="B16" s="26">
        <f>5439+16425</f>
        <v>21864</v>
      </c>
      <c r="C16" s="30" t="s">
        <v>27</v>
      </c>
      <c r="D16" s="32"/>
    </row>
    <row r="17" ht="18.95" customHeight="1" spans="1:4">
      <c r="A17" s="31" t="s">
        <v>23</v>
      </c>
      <c r="B17" s="26">
        <v>352</v>
      </c>
      <c r="C17" s="30" t="s">
        <v>28</v>
      </c>
      <c r="D17" s="32"/>
    </row>
    <row r="18" ht="18.95" customHeight="1" spans="1:4">
      <c r="A18" s="31" t="s">
        <v>25</v>
      </c>
      <c r="B18" s="33">
        <v>407</v>
      </c>
      <c r="C18" s="30" t="s">
        <v>29</v>
      </c>
      <c r="D18" s="32"/>
    </row>
    <row r="19" ht="18.95" customHeight="1" spans="1:4">
      <c r="A19" s="31" t="s">
        <v>30</v>
      </c>
      <c r="B19" s="33">
        <f>23133+2854</f>
        <v>25987</v>
      </c>
      <c r="C19" s="30" t="s">
        <v>31</v>
      </c>
      <c r="D19" s="32">
        <v>4051</v>
      </c>
    </row>
    <row r="20" ht="18.95" customHeight="1" spans="1:4">
      <c r="A20" s="31" t="s">
        <v>32</v>
      </c>
      <c r="B20" s="33"/>
      <c r="C20" s="31" t="s">
        <v>33</v>
      </c>
      <c r="D20" s="34">
        <v>3935</v>
      </c>
    </row>
    <row r="21" ht="18.95" customHeight="1" spans="1:4">
      <c r="A21" s="31" t="s">
        <v>34</v>
      </c>
      <c r="B21" s="33">
        <v>26446</v>
      </c>
      <c r="C21" s="30" t="s">
        <v>35</v>
      </c>
      <c r="D21" s="32">
        <v>8582</v>
      </c>
    </row>
    <row r="22" ht="18.95" customHeight="1" spans="1:4">
      <c r="A22" s="31" t="s">
        <v>29</v>
      </c>
      <c r="B22" s="33">
        <f>2281+2455</f>
        <v>4736</v>
      </c>
      <c r="C22" s="30" t="s">
        <v>36</v>
      </c>
      <c r="D22" s="32">
        <v>2400</v>
      </c>
    </row>
    <row r="23" ht="18.95" customHeight="1" spans="1:4">
      <c r="A23" s="31" t="s">
        <v>37</v>
      </c>
      <c r="B23" s="33">
        <v>227</v>
      </c>
      <c r="C23" s="30" t="s">
        <v>38</v>
      </c>
      <c r="D23" s="32"/>
    </row>
    <row r="24" ht="18.95" customHeight="1" spans="1:4">
      <c r="A24" s="31" t="s">
        <v>33</v>
      </c>
      <c r="B24" s="33">
        <v>830</v>
      </c>
      <c r="C24" s="30" t="s">
        <v>39</v>
      </c>
      <c r="D24" s="35"/>
    </row>
    <row r="25" ht="18.95" customHeight="1" spans="1:4">
      <c r="A25" s="31" t="s">
        <v>35</v>
      </c>
      <c r="B25" s="26">
        <v>17654</v>
      </c>
      <c r="C25" s="30" t="s">
        <v>40</v>
      </c>
      <c r="D25" s="32">
        <v>12</v>
      </c>
    </row>
    <row r="26" ht="18.95" customHeight="1" spans="1:4">
      <c r="A26" s="31" t="s">
        <v>41</v>
      </c>
      <c r="B26" s="26"/>
      <c r="C26" s="30" t="s">
        <v>42</v>
      </c>
      <c r="D26" s="35"/>
    </row>
    <row r="27" ht="18.95" customHeight="1" spans="1:4">
      <c r="A27" s="31" t="s">
        <v>43</v>
      </c>
      <c r="B27" s="26"/>
      <c r="C27" s="36" t="s">
        <v>44</v>
      </c>
      <c r="D27" s="37">
        <f>5199-95-9</f>
        <v>5095</v>
      </c>
    </row>
    <row r="28" ht="18.95" customHeight="1" spans="1:4">
      <c r="A28" s="31" t="s">
        <v>45</v>
      </c>
      <c r="B28" s="26"/>
      <c r="C28" s="28" t="s">
        <v>46</v>
      </c>
      <c r="D28" s="38">
        <f>SUM(D29:D30)</f>
        <v>55103</v>
      </c>
    </row>
    <row r="29" ht="18.95" customHeight="1" spans="1:4">
      <c r="A29" s="31" t="s">
        <v>47</v>
      </c>
      <c r="B29" s="26">
        <f>31935+9155</f>
        <v>41090</v>
      </c>
      <c r="C29" s="36" t="s">
        <v>48</v>
      </c>
      <c r="D29" s="38">
        <v>23593</v>
      </c>
    </row>
    <row r="30" ht="18.95" customHeight="1" spans="1:4">
      <c r="A30" s="31" t="s">
        <v>49</v>
      </c>
      <c r="B30" s="26">
        <f>433-95</f>
        <v>338</v>
      </c>
      <c r="C30" s="36" t="s">
        <v>50</v>
      </c>
      <c r="D30" s="37">
        <f>31555+26+4-75</f>
        <v>31510</v>
      </c>
    </row>
    <row r="31" ht="18.95" customHeight="1" spans="1:4">
      <c r="A31" s="39" t="s">
        <v>51</v>
      </c>
      <c r="B31" s="26">
        <v>119156</v>
      </c>
      <c r="C31" s="36"/>
      <c r="D31" s="37"/>
    </row>
    <row r="32" ht="18.95" customHeight="1" spans="1:4">
      <c r="A32" s="28" t="s">
        <v>52</v>
      </c>
      <c r="B32" s="26">
        <f>SUM(B33:B34)</f>
        <v>905978</v>
      </c>
      <c r="C32" s="36"/>
      <c r="D32" s="37"/>
    </row>
    <row r="33" ht="18.95" customHeight="1" spans="1:4">
      <c r="A33" s="39" t="s">
        <v>53</v>
      </c>
      <c r="B33" s="26">
        <v>871962</v>
      </c>
      <c r="C33" s="36"/>
      <c r="D33" s="37"/>
    </row>
    <row r="34" ht="18.95" customHeight="1" spans="1:4">
      <c r="A34" s="39" t="s">
        <v>54</v>
      </c>
      <c r="B34" s="26">
        <v>34016</v>
      </c>
      <c r="C34" s="36"/>
      <c r="D34" s="37"/>
    </row>
    <row r="35" ht="18.95" customHeight="1" spans="1:4">
      <c r="A35" s="28" t="s">
        <v>55</v>
      </c>
      <c r="B35" s="26">
        <f>191474-500+26</f>
        <v>191000</v>
      </c>
      <c r="C35" s="40"/>
      <c r="D35" s="41"/>
    </row>
    <row r="36" ht="18.95" customHeight="1" spans="1:4">
      <c r="A36" s="28" t="s">
        <v>56</v>
      </c>
      <c r="B36" s="26">
        <v>1911</v>
      </c>
      <c r="C36" s="36"/>
      <c r="D36" s="37"/>
    </row>
    <row r="37" ht="18.95" customHeight="1" spans="1:4">
      <c r="A37" s="42" t="s">
        <v>57</v>
      </c>
      <c r="B37" s="43">
        <f>B5+B6+B32+B35+B36</f>
        <v>1668346</v>
      </c>
      <c r="C37" s="42" t="s">
        <v>58</v>
      </c>
      <c r="D37" s="44">
        <f>D5+D28+D6</f>
        <v>1668346</v>
      </c>
    </row>
    <row r="38" ht="17.45" customHeight="1"/>
    <row r="39" ht="18.6" customHeight="1"/>
    <row r="40" ht="18.6" customHeight="1"/>
    <row r="41" ht="18.6" customHeight="1"/>
    <row r="42" ht="18.6" customHeight="1"/>
    <row r="43" ht="18.6" customHeight="1"/>
    <row r="44" ht="18.6" customHeight="1"/>
    <row r="45" s="15" customFormat="1" ht="18.6" customHeight="1" spans="1:4">
      <c r="A45"/>
      <c r="B45" s="16"/>
      <c r="C45"/>
      <c r="D45" s="27">
        <f>B37-D37</f>
        <v>0</v>
      </c>
    </row>
    <row r="46" ht="18.6" customHeight="1"/>
    <row r="47" ht="19.15" customHeight="1"/>
  </sheetData>
  <mergeCells count="3">
    <mergeCell ref="A1:D1"/>
    <mergeCell ref="A3:B3"/>
    <mergeCell ref="C3:D3"/>
  </mergeCells>
  <printOptions horizontalCentered="1"/>
  <pageMargins left="0.708333333333333" right="0.708333333333333" top="0.786805555555556" bottom="0.944444444444444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7"/>
  <sheetViews>
    <sheetView workbookViewId="0">
      <selection activeCell="E5" sqref="E5"/>
    </sheetView>
  </sheetViews>
  <sheetFormatPr defaultColWidth="9" defaultRowHeight="13.5" outlineLevelCol="1"/>
  <cols>
    <col min="1" max="1" width="51.5" customWidth="1"/>
    <col min="2" max="2" width="31.25" customWidth="1"/>
  </cols>
  <sheetData>
    <row r="1" ht="33.95" customHeight="1" spans="1:2">
      <c r="A1" s="1" t="s">
        <v>59</v>
      </c>
      <c r="B1" s="2"/>
    </row>
    <row r="2" ht="20.1" customHeight="1" spans="2:2">
      <c r="B2" s="3" t="s">
        <v>1</v>
      </c>
    </row>
    <row r="3" ht="55.9" customHeight="1" spans="1:2">
      <c r="A3" s="4" t="s">
        <v>60</v>
      </c>
      <c r="B3" s="4" t="s">
        <v>61</v>
      </c>
    </row>
    <row r="4" ht="35.1" customHeight="1" spans="1:2">
      <c r="A4" s="5" t="s">
        <v>62</v>
      </c>
      <c r="B4" s="6">
        <f>SUM(B5:B10)</f>
        <v>11770</v>
      </c>
    </row>
    <row r="5" ht="35.1" customHeight="1" spans="1:2">
      <c r="A5" s="7" t="s">
        <v>63</v>
      </c>
      <c r="B5" s="6">
        <v>4635</v>
      </c>
    </row>
    <row r="6" ht="35.1" customHeight="1" spans="1:2">
      <c r="A6" s="5" t="s">
        <v>64</v>
      </c>
      <c r="B6" s="6">
        <v>2000</v>
      </c>
    </row>
    <row r="7" ht="35.1" customHeight="1" spans="1:2">
      <c r="A7" s="5" t="s">
        <v>65</v>
      </c>
      <c r="B7" s="6">
        <v>2000</v>
      </c>
    </row>
    <row r="8" ht="35.1" customHeight="1" spans="1:2">
      <c r="A8" s="8" t="s">
        <v>66</v>
      </c>
      <c r="B8" s="9">
        <v>1200</v>
      </c>
    </row>
    <row r="9" ht="35.1" customHeight="1" spans="1:2">
      <c r="A9" s="8" t="s">
        <v>67</v>
      </c>
      <c r="B9" s="10">
        <v>150</v>
      </c>
    </row>
    <row r="10" ht="35.1" customHeight="1" spans="1:2">
      <c r="A10" s="11" t="s">
        <v>68</v>
      </c>
      <c r="B10" s="9">
        <v>1785</v>
      </c>
    </row>
    <row r="11" ht="35.1" customHeight="1" spans="1:2">
      <c r="A11" s="5" t="s">
        <v>69</v>
      </c>
      <c r="B11" s="12">
        <v>96319</v>
      </c>
    </row>
    <row r="12" ht="35.1" customHeight="1" spans="1:2">
      <c r="A12" s="5" t="s">
        <v>70</v>
      </c>
      <c r="B12" s="10">
        <v>38013</v>
      </c>
    </row>
    <row r="13" ht="35.1" customHeight="1" spans="1:2">
      <c r="A13" s="11" t="s">
        <v>71</v>
      </c>
      <c r="B13" s="9">
        <v>3000</v>
      </c>
    </row>
    <row r="14" ht="35.1" customHeight="1" spans="1:2">
      <c r="A14" s="5" t="s">
        <v>72</v>
      </c>
      <c r="B14" s="6">
        <v>14473</v>
      </c>
    </row>
    <row r="15" ht="35.1" customHeight="1" spans="1:2">
      <c r="A15" s="11" t="s">
        <v>73</v>
      </c>
      <c r="B15" s="9">
        <v>42020</v>
      </c>
    </row>
    <row r="16" ht="35.1" customHeight="1" spans="1:2">
      <c r="A16" s="5" t="s">
        <v>74</v>
      </c>
      <c r="B16" s="6">
        <v>13465</v>
      </c>
    </row>
    <row r="17" ht="41.45" customHeight="1" spans="1:2">
      <c r="A17" s="13" t="s">
        <v>75</v>
      </c>
      <c r="B17" s="14">
        <f>B4+B11+B12+B13+B14+B15+B16</f>
        <v>219060</v>
      </c>
    </row>
  </sheetData>
  <mergeCells count="1">
    <mergeCell ref="A1:B1"/>
  </mergeCells>
  <printOptions horizontalCentered="1"/>
  <pageMargins left="0.708333333333333" right="0.708333333333333" top="0.786805555555556" bottom="0.944444444444444" header="0.314583333333333" footer="0.31458333333333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1.一般平衡 修改后</vt:lpstr>
      <vt:lpstr>2.一般收入表修改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2014-12-18T09:06:00Z</dcterms:created>
  <cp:lastPrinted>2017-02-21T02:30:00Z</cp:lastPrinted>
  <dcterms:modified xsi:type="dcterms:W3CDTF">2017-03-03T09:30:09Z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