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85" yWindow="90" windowWidth="15600" windowHeight="6645"/>
  </bookViews>
  <sheets>
    <sheet name="4" sheetId="1" r:id="rId1"/>
  </sheets>
  <definedNames>
    <definedName name="_xlnm.Print_Area" localSheetId="0">'4'!$A$1:$E$97</definedName>
    <definedName name="_xlnm.Print_Titles" localSheetId="0">'4'!$1:$4</definedName>
  </definedNames>
  <calcPr calcId="145621" iterateCount="1"/>
</workbook>
</file>

<file path=xl/calcChain.xml><?xml version="1.0" encoding="utf-8"?>
<calcChain xmlns="http://schemas.openxmlformats.org/spreadsheetml/2006/main">
  <c r="D72" i="1" l="1"/>
  <c r="D65" i="1" l="1"/>
  <c r="D52" i="1" l="1"/>
  <c r="D89" i="1" l="1"/>
  <c r="D125" i="1" l="1"/>
  <c r="D100" i="1" l="1"/>
  <c r="C100" i="1" l="1"/>
  <c r="H80" i="1"/>
  <c r="D95" i="1"/>
  <c r="C72" i="1"/>
  <c r="D68" i="1"/>
  <c r="C68" i="1"/>
  <c r="C67" i="1" s="1"/>
  <c r="C55" i="1"/>
  <c r="C63" i="1"/>
  <c r="C62" i="1"/>
  <c r="C66" i="1"/>
  <c r="C65" i="1"/>
  <c r="C61" i="1"/>
  <c r="C58" i="1"/>
  <c r="C57" i="1"/>
  <c r="D56" i="1"/>
  <c r="C56" i="1"/>
  <c r="C52" i="1"/>
  <c r="C64" i="1"/>
  <c r="C13" i="1"/>
  <c r="C12" i="1"/>
  <c r="F48" i="1"/>
  <c r="C44" i="1"/>
  <c r="J10" i="1"/>
  <c r="D51" i="1" l="1"/>
  <c r="D5" i="1" s="1"/>
  <c r="I6" i="1" s="1"/>
  <c r="C51" i="1"/>
  <c r="C5" i="1" s="1"/>
  <c r="D67" i="1"/>
  <c r="H52" i="1"/>
</calcChain>
</file>

<file path=xl/sharedStrings.xml><?xml version="1.0" encoding="utf-8"?>
<sst xmlns="http://schemas.openxmlformats.org/spreadsheetml/2006/main" count="407" uniqueCount="300">
  <si>
    <t>2016年预算项目调整情况表（一般预算）</t>
    <phoneticPr fontId="3" type="noConversion"/>
  </si>
  <si>
    <t>单位：万元</t>
    <phoneticPr fontId="3" type="noConversion"/>
  </si>
  <si>
    <t>序号</t>
    <phoneticPr fontId="3" type="noConversion"/>
  </si>
  <si>
    <t>项      目</t>
  </si>
  <si>
    <t>金  额</t>
    <phoneticPr fontId="3" type="noConversion"/>
  </si>
  <si>
    <t>金额</t>
    <phoneticPr fontId="2" type="noConversion"/>
  </si>
  <si>
    <t>调整理由</t>
    <phoneticPr fontId="3" type="noConversion"/>
  </si>
  <si>
    <t>备注</t>
    <phoneticPr fontId="3" type="noConversion"/>
  </si>
  <si>
    <t>功能分类</t>
    <phoneticPr fontId="3" type="noConversion"/>
  </si>
  <si>
    <t>一</t>
    <phoneticPr fontId="3" type="noConversion"/>
  </si>
  <si>
    <t>调减项目</t>
    <phoneticPr fontId="3" type="noConversion"/>
  </si>
  <si>
    <t>年初安排数</t>
    <phoneticPr fontId="3" type="noConversion"/>
  </si>
  <si>
    <t>政府债券还本支出</t>
    <phoneticPr fontId="3" type="noConversion"/>
  </si>
  <si>
    <t>世园会建设运营资金（市中心区主干道景观整治提升）</t>
    <phoneticPr fontId="3" type="noConversion"/>
  </si>
  <si>
    <t>经建处</t>
    <phoneticPr fontId="3" type="noConversion"/>
  </si>
  <si>
    <t>世园会建设运营资金（市中心区夜景亮化设计提升）</t>
    <phoneticPr fontId="3" type="noConversion"/>
  </si>
  <si>
    <t>项目资金剩余。</t>
  </si>
  <si>
    <t>经建处</t>
    <phoneticPr fontId="3" type="noConversion"/>
  </si>
  <si>
    <t>世园会建设运营资金（花卉展赛活动）</t>
    <phoneticPr fontId="3" type="noConversion"/>
  </si>
  <si>
    <t>世园会及重大活动经费（宣传推介规划设计等）</t>
    <phoneticPr fontId="3" type="noConversion"/>
  </si>
  <si>
    <t>中国海监唐山维权执法基地建设</t>
    <phoneticPr fontId="3" type="noConversion"/>
  </si>
  <si>
    <t>根据项目进展情况，调减支出预算。</t>
    <phoneticPr fontId="3" type="noConversion"/>
  </si>
  <si>
    <t>资环处</t>
    <phoneticPr fontId="3" type="noConversion"/>
  </si>
  <si>
    <t>工人文化宫迁建项目</t>
    <phoneticPr fontId="3" type="noConversion"/>
  </si>
  <si>
    <t>政法处</t>
    <phoneticPr fontId="3" type="noConversion"/>
  </si>
  <si>
    <t>市法院固定刑场建设工程</t>
    <phoneticPr fontId="3" type="noConversion"/>
  </si>
  <si>
    <t>新青少年宫建设资金</t>
    <phoneticPr fontId="3" type="noConversion"/>
  </si>
  <si>
    <t>唐山市残疾人扶贫示范基地建设资金</t>
    <phoneticPr fontId="3" type="noConversion"/>
  </si>
  <si>
    <t>项目规划尚未批复。</t>
    <phoneticPr fontId="3" type="noConversion"/>
  </si>
  <si>
    <t>社保处</t>
    <phoneticPr fontId="3" type="noConversion"/>
  </si>
  <si>
    <t>人力资源和社会保障市场建设项目</t>
    <phoneticPr fontId="3" type="noConversion"/>
  </si>
  <si>
    <t>环境监测监察资金</t>
    <phoneticPr fontId="3" type="noConversion"/>
  </si>
  <si>
    <t>根据项目进展情况，调减支出预算。</t>
    <phoneticPr fontId="3" type="noConversion"/>
  </si>
  <si>
    <t>资环处</t>
    <phoneticPr fontId="3" type="noConversion"/>
  </si>
  <si>
    <t>水污染治理资金</t>
    <phoneticPr fontId="3" type="noConversion"/>
  </si>
  <si>
    <t>公共卫生服务建设资金（市第五医院综合病房楼改扩建项目）</t>
    <phoneticPr fontId="3" type="noConversion"/>
  </si>
  <si>
    <t>市强制隔离戒毒所业务用房改造建设项目</t>
    <phoneticPr fontId="3" type="noConversion"/>
  </si>
  <si>
    <t>政法处</t>
    <phoneticPr fontId="3" type="noConversion"/>
  </si>
  <si>
    <t>市第一看守所安防监控升级改造</t>
    <phoneticPr fontId="3" type="noConversion"/>
  </si>
  <si>
    <t>革命烈士斗争业绩陈展改造更新</t>
    <phoneticPr fontId="3" type="noConversion"/>
  </si>
  <si>
    <t>水利发展（陡河水库基础设施维修维护工程）</t>
    <phoneticPr fontId="3" type="noConversion"/>
  </si>
  <si>
    <t>农业处</t>
    <phoneticPr fontId="3" type="noConversion"/>
  </si>
  <si>
    <t>农业生产发展（500吨级渔政船运转经费）</t>
    <phoneticPr fontId="3" type="noConversion"/>
  </si>
  <si>
    <t>河北机车技师学院实训楼建设项目</t>
    <phoneticPr fontId="3" type="noConversion"/>
  </si>
  <si>
    <t>城市公园绿地及市民广场建设项目</t>
    <phoneticPr fontId="3" type="noConversion"/>
  </si>
  <si>
    <t>项目由异地新建改为原地改造提升，资金剩余。</t>
    <phoneticPr fontId="3" type="noConversion"/>
  </si>
  <si>
    <t>经建处</t>
    <phoneticPr fontId="3" type="noConversion"/>
  </si>
  <si>
    <t>水源地项目</t>
    <phoneticPr fontId="3" type="noConversion"/>
  </si>
  <si>
    <t>电子政务内网工程</t>
    <phoneticPr fontId="3" type="noConversion"/>
  </si>
  <si>
    <t>市委市政府重要活动经费</t>
    <phoneticPr fontId="3" type="noConversion"/>
  </si>
  <si>
    <t>根据实际支出进度调减。</t>
    <phoneticPr fontId="3" type="noConversion"/>
  </si>
  <si>
    <t>广播电视大学远教楼外墙维修改造工程</t>
    <phoneticPr fontId="3" type="noConversion"/>
  </si>
  <si>
    <t>教科文处</t>
    <phoneticPr fontId="3" type="noConversion"/>
  </si>
  <si>
    <t>城建外环管理处还贷及维护养护支出</t>
    <phoneticPr fontId="3" type="noConversion"/>
  </si>
  <si>
    <t>市环境监测中心站实验楼建设</t>
    <phoneticPr fontId="3" type="noConversion"/>
  </si>
  <si>
    <t>非税收入减收，调减支出。</t>
    <phoneticPr fontId="3" type="noConversion"/>
  </si>
  <si>
    <t>水利发展（滦下灌区岁修工程资金）</t>
    <phoneticPr fontId="3" type="noConversion"/>
  </si>
  <si>
    <t>非税收入减收，调减相应支出。</t>
    <phoneticPr fontId="3" type="noConversion"/>
  </si>
  <si>
    <t>唐山市电力需求侧管理城市综合试点</t>
    <phoneticPr fontId="3" type="noConversion"/>
  </si>
  <si>
    <t>节能减排及大气污染防治资金</t>
    <phoneticPr fontId="3" type="noConversion"/>
  </si>
  <si>
    <t>城乡居民医疗保险补助配套资金</t>
    <phoneticPr fontId="3" type="noConversion"/>
  </si>
  <si>
    <t>社保处</t>
    <phoneticPr fontId="3" type="noConversion"/>
  </si>
  <si>
    <t>公共卫生服务项目配套资金（计划生育家庭奖扶特扶资金）</t>
    <phoneticPr fontId="3" type="noConversion"/>
  </si>
  <si>
    <t>项目资金剩余。</t>
    <phoneticPr fontId="3" type="noConversion"/>
  </si>
  <si>
    <t>公共卫生服务建设资金（消除麻疹项目资金）</t>
    <phoneticPr fontId="3" type="noConversion"/>
  </si>
  <si>
    <t>医疗服务项目资金（工人医院设备贷款2015年贴息资金）</t>
    <phoneticPr fontId="3" type="noConversion"/>
  </si>
  <si>
    <t>城乡困难群体救助配套资金（孤儿基本生活保障资金）</t>
    <phoneticPr fontId="3" type="noConversion"/>
  </si>
  <si>
    <t>城乡困难群体救助配套资金（城镇低保家庭和无工作单位重点优抚对象取暖补贴）</t>
    <phoneticPr fontId="3" type="noConversion"/>
  </si>
  <si>
    <t>地方外事费</t>
    <phoneticPr fontId="3" type="noConversion"/>
  </si>
  <si>
    <t>涉外处</t>
    <phoneticPr fontId="3" type="noConversion"/>
  </si>
  <si>
    <t>对外开放费</t>
    <phoneticPr fontId="3" type="noConversion"/>
  </si>
  <si>
    <t>驻石家庄办事处经费</t>
    <phoneticPr fontId="3" type="noConversion"/>
  </si>
  <si>
    <t>政法处</t>
    <phoneticPr fontId="3" type="noConversion"/>
  </si>
  <si>
    <t>贫困重度残疾人生活护理补贴配套资金（免收有线数字电视基本收视维护费）</t>
    <phoneticPr fontId="3" type="noConversion"/>
  </si>
  <si>
    <t>市场食品安全检测试剂补贴资金</t>
  </si>
  <si>
    <t>食品安全快监室数量减少。</t>
    <phoneticPr fontId="3" type="noConversion"/>
  </si>
  <si>
    <t>食品药品安全协管员补贴资金</t>
    <phoneticPr fontId="3" type="noConversion"/>
  </si>
  <si>
    <t>根据实际进度调减。</t>
    <phoneticPr fontId="3" type="noConversion"/>
  </si>
  <si>
    <t>非税收入减收，调减部门相应支出；根据工程进度调减；项目结余。</t>
    <phoneticPr fontId="3" type="noConversion"/>
  </si>
  <si>
    <t>（4）</t>
  </si>
  <si>
    <t>青少年宫、市特殊教育学校、开滦一中、唐山学院、市科技干部进修学院、市艺术学校、广播电视大学经费支出</t>
    <phoneticPr fontId="3" type="noConversion"/>
  </si>
  <si>
    <t>非税收入减收，调减部门相应支出；项目调整。</t>
    <phoneticPr fontId="3" type="noConversion"/>
  </si>
  <si>
    <r>
      <t>青少年宫298万、市特殊教育学校3.9万、开滦一中310万、唐山学院180万、科技干部进修学院10万、市艺术学校</t>
    </r>
    <r>
      <rPr>
        <sz val="9"/>
        <rFont val="宋体"/>
        <family val="3"/>
        <charset val="134"/>
      </rPr>
      <t>21.96万、广播电视大学45万</t>
    </r>
    <phoneticPr fontId="3" type="noConversion"/>
  </si>
  <si>
    <t>（6）</t>
  </si>
  <si>
    <t>非税收入减收，调减部门相应支出。</t>
    <phoneticPr fontId="3" type="noConversion"/>
  </si>
  <si>
    <t>军供站2万、军休一所130万、人防管理站150万</t>
    <phoneticPr fontId="3" type="noConversion"/>
  </si>
  <si>
    <t>（7）</t>
  </si>
  <si>
    <t>市殡葬管理处、截瘫疗养院经费支出</t>
    <phoneticPr fontId="3" type="noConversion"/>
  </si>
  <si>
    <t>非税收入减收，调减部门相应支出；项目暂停。</t>
    <phoneticPr fontId="3" type="noConversion"/>
  </si>
  <si>
    <r>
      <t>市殡葬管理处80万、截瘫疗养院</t>
    </r>
    <r>
      <rPr>
        <sz val="9"/>
        <rFont val="宋体"/>
        <family val="3"/>
        <charset val="134"/>
      </rPr>
      <t>5万</t>
    </r>
    <phoneticPr fontId="3" type="noConversion"/>
  </si>
  <si>
    <t>（8）</t>
  </si>
  <si>
    <t>市总工会（职工中专工资）经费</t>
    <phoneticPr fontId="3" type="noConversion"/>
  </si>
  <si>
    <t>（9）</t>
  </si>
  <si>
    <t>市非税收入管理局专用票据印刷费</t>
    <phoneticPr fontId="3" type="noConversion"/>
  </si>
  <si>
    <t>（10）</t>
  </si>
  <si>
    <t>工商部门经费支出</t>
    <phoneticPr fontId="3" type="noConversion"/>
  </si>
  <si>
    <t>海港工商局10.05万、汉沽工商局1万</t>
    <phoneticPr fontId="3" type="noConversion"/>
  </si>
  <si>
    <t>（11）</t>
  </si>
  <si>
    <t>质监部门经费支出</t>
    <phoneticPr fontId="3" type="noConversion"/>
  </si>
  <si>
    <t>根据项目进度调减。</t>
    <phoneticPr fontId="3" type="noConversion"/>
  </si>
  <si>
    <t>市质监局新办公楼物业费等52.43万、市质监所产品抽查经费29万、市计量所水流量标准装置项目和恒温恒湿实验室技术改造341.4万</t>
    <phoneticPr fontId="3" type="noConversion"/>
  </si>
  <si>
    <t>（12）</t>
  </si>
  <si>
    <t>（13）</t>
  </si>
  <si>
    <t>市文化市场综合执法大队、市体育中心经费支出</t>
    <phoneticPr fontId="3" type="noConversion"/>
  </si>
  <si>
    <t>市文化市场综合执法大队3.85万、市体育中心104万</t>
    <phoneticPr fontId="3" type="noConversion"/>
  </si>
  <si>
    <t>（14）</t>
  </si>
  <si>
    <t>市物价局、城市建设档案馆、橡塑皮革产品质量检验站经费支出</t>
    <phoneticPr fontId="3" type="noConversion"/>
  </si>
  <si>
    <r>
      <t>市物价局1</t>
    </r>
    <r>
      <rPr>
        <sz val="8"/>
        <rFont val="宋体"/>
        <family val="3"/>
        <charset val="134"/>
      </rPr>
      <t>3.22万、城市建设档案馆3万、橡塑皮革产品质量检验站10万</t>
    </r>
    <phoneticPr fontId="3" type="noConversion"/>
  </si>
  <si>
    <t>（15）</t>
  </si>
  <si>
    <t>唐山动物园经费支出</t>
    <phoneticPr fontId="3" type="noConversion"/>
  </si>
  <si>
    <t>非税收入减收，调减部门相应支出；开园较晚，支出减少。</t>
    <phoneticPr fontId="3" type="noConversion"/>
  </si>
  <si>
    <t>年初经费安排3913万元</t>
    <phoneticPr fontId="3" type="noConversion"/>
  </si>
  <si>
    <t>市交通局经费支出</t>
    <phoneticPr fontId="3" type="noConversion"/>
  </si>
  <si>
    <t>城管局执法大队、城环垃圾处置公司、路灯所经费支出</t>
    <phoneticPr fontId="3" type="noConversion"/>
  </si>
  <si>
    <t>城管局执法大队55.5万、城环垃圾处置公司50万、路灯所900万</t>
    <phoneticPr fontId="3" type="noConversion"/>
  </si>
  <si>
    <t>二</t>
    <phoneticPr fontId="3" type="noConversion"/>
  </si>
  <si>
    <t>调增项目</t>
    <phoneticPr fontId="3" type="noConversion"/>
  </si>
  <si>
    <t>（一）</t>
    <phoneticPr fontId="3" type="noConversion"/>
  </si>
  <si>
    <t>地方政府债券转贷收入安排支出</t>
    <phoneticPr fontId="3" type="noConversion"/>
  </si>
  <si>
    <t>债管</t>
    <phoneticPr fontId="3" type="noConversion"/>
  </si>
  <si>
    <t>陡河水库库区封闭工程</t>
    <phoneticPr fontId="3" type="noConversion"/>
  </si>
  <si>
    <t>第二看守所新建</t>
    <phoneticPr fontId="3" type="noConversion"/>
  </si>
  <si>
    <t>（二）</t>
  </si>
  <si>
    <t>其他急需支出</t>
    <phoneticPr fontId="3" type="noConversion"/>
  </si>
  <si>
    <t>3</t>
  </si>
  <si>
    <t>17</t>
  </si>
  <si>
    <t>大气污染防治网格化监控系统</t>
    <phoneticPr fontId="3" type="noConversion"/>
  </si>
  <si>
    <t>4</t>
  </si>
  <si>
    <t>农业处</t>
    <phoneticPr fontId="3" type="noConversion"/>
  </si>
  <si>
    <t>5</t>
  </si>
  <si>
    <t>森林防火物资购置</t>
    <phoneticPr fontId="3" type="noConversion"/>
  </si>
  <si>
    <t>6</t>
  </si>
  <si>
    <t>在职职工死亡抚恤金及丧葬费</t>
    <phoneticPr fontId="3" type="noConversion"/>
  </si>
  <si>
    <t>社保处</t>
    <phoneticPr fontId="3" type="noConversion"/>
  </si>
  <si>
    <t>7</t>
  </si>
  <si>
    <t>教科文</t>
    <phoneticPr fontId="3" type="noConversion"/>
  </si>
  <si>
    <t>8</t>
  </si>
  <si>
    <t>9</t>
  </si>
  <si>
    <t>10</t>
  </si>
  <si>
    <t>政法处</t>
    <phoneticPr fontId="3" type="noConversion"/>
  </si>
  <si>
    <t>11</t>
  </si>
  <si>
    <t>12</t>
  </si>
  <si>
    <t>13</t>
  </si>
  <si>
    <t>市检察院大要案专项经费</t>
    <phoneticPr fontId="3" type="noConversion"/>
  </si>
  <si>
    <t>14</t>
  </si>
  <si>
    <t>15</t>
  </si>
  <si>
    <t>公共法律服务中心建设经费</t>
    <phoneticPr fontId="3" type="noConversion"/>
  </si>
  <si>
    <t>16</t>
  </si>
  <si>
    <t>交通部门还贷资金</t>
    <phoneticPr fontId="3" type="noConversion"/>
  </si>
  <si>
    <t>资环处</t>
    <phoneticPr fontId="3" type="noConversion"/>
  </si>
  <si>
    <t>以下建议不在调整报告中安排</t>
    <phoneticPr fontId="3" type="noConversion"/>
  </si>
  <si>
    <t>1</t>
    <phoneticPr fontId="3" type="noConversion"/>
  </si>
  <si>
    <t>库区水草打捞费</t>
    <phoneticPr fontId="3" type="noConversion"/>
  </si>
  <si>
    <t>大项目调减了，安排此项目</t>
    <phoneticPr fontId="3" type="noConversion"/>
  </si>
  <si>
    <t>由预备费安排</t>
    <phoneticPr fontId="3" type="noConversion"/>
  </si>
  <si>
    <t>农业处</t>
    <phoneticPr fontId="3" type="noConversion"/>
  </si>
  <si>
    <t>2</t>
    <phoneticPr fontId="3" type="noConversion"/>
  </si>
  <si>
    <t>割草船一艘</t>
    <phoneticPr fontId="3" type="noConversion"/>
  </si>
  <si>
    <t>由预备费安排</t>
    <phoneticPr fontId="3" type="noConversion"/>
  </si>
  <si>
    <t>农业处</t>
    <phoneticPr fontId="3" type="noConversion"/>
  </si>
  <si>
    <t>唐山市海上搜救中心工作经费</t>
    <phoneticPr fontId="3" type="noConversion"/>
  </si>
  <si>
    <t>根据资环〔2016〕11号拟办意见调增</t>
    <phoneticPr fontId="3" type="noConversion"/>
  </si>
  <si>
    <t>由预留人员经费安排</t>
    <phoneticPr fontId="3" type="noConversion"/>
  </si>
  <si>
    <t>资环处</t>
    <phoneticPr fontId="3" type="noConversion"/>
  </si>
  <si>
    <t>政府购买两租房3000套</t>
    <phoneticPr fontId="3" type="noConversion"/>
  </si>
  <si>
    <t>市政府批准2016年购买3000套廉租房公租房，需要资金约6.8亿元。2016年需安排资金9318.7万元（一般公共预算为4358.7万元，基金4960万元）</t>
    <phoneticPr fontId="3" type="noConversion"/>
  </si>
  <si>
    <t>住房公积金收益增收4359万元。建议由部门结余结转资金中安排。</t>
    <phoneticPr fontId="3" type="noConversion"/>
  </si>
  <si>
    <t>综合处</t>
    <phoneticPr fontId="3" type="noConversion"/>
  </si>
  <si>
    <t>唐山建设投资有限责任公司增加资本金</t>
    <phoneticPr fontId="3" type="noConversion"/>
  </si>
  <si>
    <t>唐山饭店集团整体移交市国资委后，人员资产由建投公司承接，建投公司全权负责唐山饭店集团的经营管理，需缴纳土地出让与划拨差价</t>
    <phoneticPr fontId="3" type="noConversion"/>
  </si>
  <si>
    <t>建议由国有资本经营预算安排</t>
    <phoneticPr fontId="3" type="noConversion"/>
  </si>
  <si>
    <t>政府和社会资本合作管理处</t>
    <phoneticPr fontId="3" type="noConversion"/>
  </si>
  <si>
    <t>第十届中国-拉美企业家高峰会专项经费</t>
    <phoneticPr fontId="3" type="noConversion"/>
  </si>
  <si>
    <t>年初预算安排1000万元。按照最新会议活动方案测算，并报请市政府同意，应由我市承担会议经费1830万元。</t>
    <phoneticPr fontId="3" type="noConversion"/>
  </si>
  <si>
    <t>建议由世园会资金统筹使用，不足部分再追加</t>
    <phoneticPr fontId="2" type="noConversion"/>
  </si>
  <si>
    <t>涉外处</t>
    <phoneticPr fontId="3" type="noConversion"/>
  </si>
  <si>
    <t>唐山师范学院滦州分校附属小学-幼儿专用材料</t>
    <phoneticPr fontId="3" type="noConversion"/>
  </si>
  <si>
    <t>保教费由每月90元提高到每月260元；新增幼儿47名，两项共计新增非税收入23.4万元。</t>
    <phoneticPr fontId="3" type="noConversion"/>
  </si>
  <si>
    <t>由预留人员经费安排</t>
  </si>
  <si>
    <t>教科文</t>
    <phoneticPr fontId="3" type="noConversion"/>
  </si>
  <si>
    <t>唐山师范学院滦州分校附属小学-幼儿书本</t>
    <phoneticPr fontId="3" type="noConversion"/>
  </si>
  <si>
    <t>唐山师范学院滦州分校附属小学-带量食谱软件</t>
    <phoneticPr fontId="3" type="noConversion"/>
  </si>
  <si>
    <t>唐山师范学院滦州分校附属小学-办公用品</t>
    <phoneticPr fontId="3" type="noConversion"/>
  </si>
  <si>
    <t>唐山师范学院滦州分校附属小学-教师办公桌椅</t>
    <phoneticPr fontId="3" type="noConversion"/>
  </si>
  <si>
    <t>市教育局-中考考务费（2050199）</t>
    <phoneticPr fontId="3" type="noConversion"/>
  </si>
  <si>
    <t>初中毕业生中考报名考务费分成比例调整</t>
    <phoneticPr fontId="3" type="noConversion"/>
  </si>
  <si>
    <t>不予安排</t>
    <phoneticPr fontId="3" type="noConversion"/>
  </si>
  <si>
    <t xml:space="preserve">唐山市第一中学-大礼堂主席台背景电子屏 </t>
    <phoneticPr fontId="3" type="noConversion"/>
  </si>
  <si>
    <t>收费标准提高收入增加</t>
    <phoneticPr fontId="3" type="noConversion"/>
  </si>
  <si>
    <t xml:space="preserve">唐山市第一中学-报告厅主席台背景电子屏 </t>
    <phoneticPr fontId="3" type="noConversion"/>
  </si>
  <si>
    <t xml:space="preserve">唐山市第一中学-学生用计算机房设备  </t>
    <phoneticPr fontId="3" type="noConversion"/>
  </si>
  <si>
    <t>中共唐山市委党校-办公设备购置</t>
    <phoneticPr fontId="3" type="noConversion"/>
  </si>
  <si>
    <r>
      <t>年初尚未安排支出3</t>
    </r>
    <r>
      <rPr>
        <sz val="9"/>
        <color indexed="8"/>
        <rFont val="宋体"/>
        <family val="3"/>
        <charset val="134"/>
      </rPr>
      <t>7.25万元；新增收入100万元，合计调整137.25万元</t>
    </r>
    <phoneticPr fontId="3" type="noConversion"/>
  </si>
  <si>
    <t>中共唐山市委党校-党校修缮工程</t>
    <phoneticPr fontId="3" type="noConversion"/>
  </si>
  <si>
    <t>18</t>
  </si>
  <si>
    <t>中共唐山市委党校-众鑫建筑2015工程余款</t>
    <phoneticPr fontId="3" type="noConversion"/>
  </si>
  <si>
    <t>19</t>
  </si>
  <si>
    <t>中共唐山市委党校-购置家具质保金</t>
    <phoneticPr fontId="3" type="noConversion"/>
  </si>
  <si>
    <t>20</t>
  </si>
  <si>
    <t>中共唐山市委党校-2013-2014年度精神文明奖</t>
    <phoneticPr fontId="3" type="noConversion"/>
  </si>
  <si>
    <t>城建项目</t>
    <phoneticPr fontId="2" type="noConversion"/>
  </si>
  <si>
    <t>政法处5016万，经建处1540万</t>
    <phoneticPr fontId="2" type="noConversion"/>
  </si>
  <si>
    <t>列入调整预算</t>
    <phoneticPr fontId="3" type="noConversion"/>
  </si>
  <si>
    <t>（3）</t>
  </si>
  <si>
    <t>（5）</t>
  </si>
  <si>
    <t>唐山市化解钢铁过剩产能奖补资金</t>
    <phoneticPr fontId="3" type="noConversion"/>
  </si>
  <si>
    <t>人民警察警衔津贴增支经费</t>
    <phoneticPr fontId="2" type="noConversion"/>
  </si>
  <si>
    <t>2016年动物园绿化工程</t>
    <phoneticPr fontId="3" type="noConversion"/>
  </si>
  <si>
    <t>市住建局直管旧小区供水管网改造</t>
    <phoneticPr fontId="3" type="noConversion"/>
  </si>
  <si>
    <t>河北省2016年重大水利工程第一批中央预算内投资计划滦河下游灌区改建投资配套资金</t>
    <phoneticPr fontId="3" type="noConversion"/>
  </si>
  <si>
    <t>电子警察运行维护费（2016年交警支队罚没收入超收部分安排）</t>
    <phoneticPr fontId="3" type="noConversion"/>
  </si>
  <si>
    <t>新增交通警务辅助人员经费（罚没收入超收部分安排）</t>
    <phoneticPr fontId="3" type="noConversion"/>
  </si>
  <si>
    <t>市交警支队2016年4月新招录交通警务辅助人员280人。</t>
    <phoneticPr fontId="2" type="noConversion"/>
  </si>
  <si>
    <t>公安监督管理信息平台建设资金</t>
    <phoneticPr fontId="3" type="noConversion"/>
  </si>
  <si>
    <t>市检察院电子检务工程项目资金（非税收入超收部分安排）</t>
    <phoneticPr fontId="3" type="noConversion"/>
  </si>
  <si>
    <t>根据公安部、省公安厅要求建设。项目总投资358万元，依据项目进展情况安排。</t>
    <phoneticPr fontId="2" type="noConversion"/>
  </si>
  <si>
    <t>市检察院新增检务辅助人员经费（非税收入超收部分安排）</t>
    <phoneticPr fontId="3" type="noConversion"/>
  </si>
  <si>
    <t>购置森林消防运兵车，补充森林防火物资储备库。</t>
    <phoneticPr fontId="2" type="noConversion"/>
  </si>
  <si>
    <t>唐山市广播电视大学宿舍楼改造工程</t>
    <phoneticPr fontId="3" type="noConversion"/>
  </si>
  <si>
    <t>市委党校教学设备设施购置及维修等</t>
    <phoneticPr fontId="2" type="noConversion"/>
  </si>
  <si>
    <t>（1）</t>
    <phoneticPr fontId="3" type="noConversion"/>
  </si>
  <si>
    <t>（2）</t>
    <phoneticPr fontId="2" type="noConversion"/>
  </si>
  <si>
    <t>唐山市海上搜救中心工作经费</t>
    <phoneticPr fontId="2" type="noConversion"/>
  </si>
  <si>
    <t>建投公司</t>
    <phoneticPr fontId="2" type="noConversion"/>
  </si>
  <si>
    <t>清东陵环陵西路改建工程补助资金</t>
    <phoneticPr fontId="2" type="noConversion"/>
  </si>
  <si>
    <t>附表4</t>
    <phoneticPr fontId="3" type="noConversion"/>
  </si>
  <si>
    <t>职工中专工资16.6万元</t>
    <phoneticPr fontId="3" type="noConversion"/>
  </si>
  <si>
    <t>2014-2015年度创省以上名牌产品、著名商标奖励资金</t>
    <phoneticPr fontId="2" type="noConversion"/>
  </si>
  <si>
    <t>根据项目实施进度安排，用于动物园禽舍工程及外网弱电工程等。</t>
    <phoneticPr fontId="3" type="noConversion"/>
  </si>
  <si>
    <r>
      <t>项目由省级统一招标、建设，所需资金由省、市、县三级共同负担。（市检察院8</t>
    </r>
    <r>
      <rPr>
        <sz val="9"/>
        <color indexed="8"/>
        <rFont val="宋体"/>
        <family val="3"/>
        <charset val="134"/>
        <scheme val="minor"/>
      </rPr>
      <t>00万元，冀东检察院100万元）</t>
    </r>
    <phoneticPr fontId="2" type="noConversion"/>
  </si>
  <si>
    <t>根据省委、省政府冀办发[2015]45号、市委市政府唐办发[2016]2号要求，全面启动以法律援助为业务主体的公共法律服务中心建设，用于一次性建设项目经费及档案密集柜一次性拆装费。</t>
    <phoneticPr fontId="2" type="noConversion"/>
  </si>
  <si>
    <t>非税收入用于偿还银行贷款。</t>
    <phoneticPr fontId="2" type="noConversion"/>
  </si>
  <si>
    <t>用于征地及工程勘察、设计等前期费。</t>
    <phoneticPr fontId="2" type="noConversion"/>
  </si>
  <si>
    <t>年初由土地出让金安排，由于土地出让金减收，改为债券安排。</t>
    <phoneticPr fontId="2" type="noConversion"/>
  </si>
  <si>
    <t>用于陡河水库养殖户清塘补助。</t>
    <phoneticPr fontId="2" type="noConversion"/>
  </si>
  <si>
    <t>根据省民政厅、公安厅、财政厅《人民警察优抚优待办法》（冀民[2014]102号），参照省公安厅及其他地市政策执行。</t>
    <phoneticPr fontId="2" type="noConversion"/>
  </si>
  <si>
    <t>死亡人数增加。</t>
    <phoneticPr fontId="2" type="noConversion"/>
  </si>
  <si>
    <t>由非税收入安排项目间的调整。</t>
    <phoneticPr fontId="2" type="noConversion"/>
  </si>
  <si>
    <r>
      <t>市检察院新招录35名检务辅助人员</t>
    </r>
    <r>
      <rPr>
        <sz val="10"/>
        <color indexed="8"/>
        <rFont val="宋体"/>
        <family val="3"/>
        <charset val="134"/>
        <scheme val="minor"/>
      </rPr>
      <t>。</t>
    </r>
    <phoneticPr fontId="2" type="noConversion"/>
  </si>
  <si>
    <t>2016年查办的中央、省交办大要案增多。</t>
    <phoneticPr fontId="2" type="noConversion"/>
  </si>
  <si>
    <t>唐山金融发展集团资金</t>
    <phoneticPr fontId="2" type="noConversion"/>
  </si>
  <si>
    <t>唐山市建投公司资金</t>
    <phoneticPr fontId="2" type="noConversion"/>
  </si>
  <si>
    <r>
      <t>用于唐曹铁路有限责任公司资本金，</t>
    </r>
    <r>
      <rPr>
        <sz val="9"/>
        <color theme="1"/>
        <rFont val="宋体"/>
        <family val="3"/>
        <charset val="134"/>
        <scheme val="minor"/>
      </rPr>
      <t>唐山建投公司受市政府委托作为相对控股股东应出资6亿元，已到位4亿元，安排剩余2亿元资本金。</t>
    </r>
    <phoneticPr fontId="2" type="noConversion"/>
  </si>
  <si>
    <t>市政道桥、园林绿化等项目</t>
    <phoneticPr fontId="2" type="noConversion"/>
  </si>
  <si>
    <t>根据实际支出进度，调减支出预算。</t>
    <phoneticPr fontId="2" type="noConversion"/>
  </si>
  <si>
    <t>农村生活污水处理项目</t>
    <phoneticPr fontId="2" type="noConversion"/>
  </si>
  <si>
    <t>按照美丽乡村建设要求，用于4个精品村生活污水处理建设项目。</t>
    <phoneticPr fontId="2" type="noConversion"/>
  </si>
  <si>
    <t>依据4月份中央下达的投资计划安排配套资金。</t>
    <phoneticPr fontId="2" type="noConversion"/>
  </si>
  <si>
    <t>根据省人社厅、财政厅《关于转发人力资源社会保障部 财政部&lt;关于调整人民警察警衔津贴标准的通知&gt;的通知》（冀人社字[2016]31号）规定，从2015年1月1日起调增人民警察警衔津贴标准。</t>
    <phoneticPr fontId="2" type="noConversion"/>
  </si>
  <si>
    <t>市群众工作中心日常运转31万、市国家保密局保密综合业务信息系统网络建设247万、市公共资源交易中心综合办公大楼运转经费150万</t>
    <phoneticPr fontId="3" type="noConversion"/>
  </si>
  <si>
    <t>市委（市群众工作中心）、市国家保密局、市公共资源交易中心经费支出</t>
    <phoneticPr fontId="3" type="noConversion"/>
  </si>
  <si>
    <t>市政府、人社局、市职业技能鉴定指导中心、市职称考试中心、军转中心经费支出</t>
    <phoneticPr fontId="3" type="noConversion"/>
  </si>
  <si>
    <r>
      <t>市政府电梯维修20万、公务员年度考核奖励专项经费2.52万、职业技能鉴定指导中心10.55万、市职称考试中心</t>
    </r>
    <r>
      <rPr>
        <sz val="9"/>
        <rFont val="宋体"/>
        <family val="3"/>
        <charset val="134"/>
      </rPr>
      <t>274.77万、军转中心7.97万</t>
    </r>
    <phoneticPr fontId="3" type="noConversion"/>
  </si>
  <si>
    <t>该项目是政府与社会资本合作项目，按合同约定支付超收部分相应运行成本。</t>
    <phoneticPr fontId="2" type="noConversion"/>
  </si>
  <si>
    <t>其中：河北资产管理公司唐山有限公司</t>
    <phoneticPr fontId="2" type="noConversion"/>
  </si>
  <si>
    <t xml:space="preserve">      农业担保公司</t>
    <phoneticPr fontId="2" type="noConversion"/>
  </si>
  <si>
    <t xml:space="preserve">      唐山数据产业有限公司</t>
    <phoneticPr fontId="2" type="noConversion"/>
  </si>
  <si>
    <t>由河北省资产管理公司、唐山金融发展集团、唐山农商行共同设立，公司注册资本5亿元，金发集团占股比24%，需要注册资本金1.2亿元。</t>
    <phoneticPr fontId="2" type="noConversion"/>
  </si>
  <si>
    <t>按照市政府奖励政策，兑现奖励资金。</t>
    <phoneticPr fontId="2" type="noConversion"/>
  </si>
  <si>
    <t>1</t>
    <phoneticPr fontId="2" type="noConversion"/>
  </si>
  <si>
    <t>2</t>
    <phoneticPr fontId="2" type="noConversion"/>
  </si>
  <si>
    <t>学校教学设备老化、教学设备不足，用于购置办公设备、修缮工程等。</t>
    <phoneticPr fontId="2" type="noConversion"/>
  </si>
  <si>
    <t>项目采用政府一次性投入采购设备、运营商提供运行维护服务模式，设备购置资金6298万元，因我市为节能减排综合示范市，中央奖励设备购置资金的50%。按照项目进展情况，市本级安排一次性设备购置及运行维护资金。</t>
    <phoneticPr fontId="2" type="noConversion"/>
  </si>
  <si>
    <t>化解钢铁过剩产能市本级奖补资金</t>
    <phoneticPr fontId="3" type="noConversion"/>
  </si>
  <si>
    <t>参股河北资产管理公司唐山有限公司，新设唐山数据产业有限公司、农业担保公司。</t>
    <phoneticPr fontId="2" type="noConversion"/>
  </si>
  <si>
    <t>注册资本金5000万元。</t>
    <phoneticPr fontId="2" type="noConversion"/>
  </si>
  <si>
    <t>城乡困难群体救助配套资金（城市特困三无人员等救助资金）</t>
    <phoneticPr fontId="3" type="noConversion"/>
  </si>
  <si>
    <t>注册资本金1亿元，已筹措2000万元，安排剩余8000万元资本金。</t>
    <phoneticPr fontId="2" type="noConversion"/>
  </si>
  <si>
    <t>道路建设补助。</t>
    <phoneticPr fontId="2" type="noConversion"/>
  </si>
  <si>
    <t>调减相关部门专项公用经费</t>
    <phoneticPr fontId="3" type="noConversion"/>
  </si>
  <si>
    <t>由置换债券安排。</t>
    <phoneticPr fontId="3" type="noConversion"/>
  </si>
  <si>
    <t>根据市政府安排项目暂停实施。</t>
    <phoneticPr fontId="3" type="noConversion"/>
  </si>
  <si>
    <t>试点示范期结束，项目资金剩余。</t>
    <phoneticPr fontId="3" type="noConversion"/>
  </si>
  <si>
    <t>人数减少。</t>
    <phoneticPr fontId="3" type="noConversion"/>
  </si>
  <si>
    <t>根据市政府安排项目暂停实施。</t>
    <phoneticPr fontId="3" type="noConversion"/>
  </si>
  <si>
    <t>正在办理涉密审批手续。</t>
    <phoneticPr fontId="3" type="noConversion"/>
  </si>
  <si>
    <t>项目调整。</t>
    <phoneticPr fontId="3" type="noConversion"/>
  </si>
  <si>
    <t>工程流标，待立项批复后继续使用。</t>
    <phoneticPr fontId="3" type="noConversion"/>
  </si>
  <si>
    <t>通行费减收，调减支出。</t>
    <phoneticPr fontId="3" type="noConversion"/>
  </si>
  <si>
    <t>根据实际工作量调减支出。</t>
    <phoneticPr fontId="3" type="noConversion"/>
  </si>
  <si>
    <t>公安机关警察特别抚恤金</t>
    <phoneticPr fontId="3" type="noConversion"/>
  </si>
  <si>
    <t>用于市住建局权属26个旧小区，涉及居民31157户楼前管、入户管更换加，阀门井等供水管网改造项目。</t>
    <phoneticPr fontId="3" type="noConversion"/>
  </si>
  <si>
    <t>用上年结转资金列支部分前期费，已进入工程造价评审阶段。</t>
    <phoneticPr fontId="3" type="noConversion"/>
  </si>
  <si>
    <t>食品药品举报奖励5万、食品安全抽检50万、食品药品检验中心28.1万、市老干部活动中心0.41万</t>
    <phoneticPr fontId="3" type="noConversion"/>
  </si>
  <si>
    <t>市食药监局、市食品药品检验中心等经费支出</t>
    <phoneticPr fontId="3" type="noConversion"/>
  </si>
  <si>
    <t>市计量测试所实验室改造及设备购置</t>
    <phoneticPr fontId="2" type="noConversion"/>
  </si>
  <si>
    <t>根据项目进展情况，调减支出预算。</t>
    <phoneticPr fontId="3" type="noConversion"/>
  </si>
  <si>
    <t>政法处</t>
    <phoneticPr fontId="2" type="noConversion"/>
  </si>
  <si>
    <t>陡河水库购置割草船及打捞水草经费</t>
    <phoneticPr fontId="2" type="noConversion"/>
  </si>
  <si>
    <t>按照工作需要，项目间调整。</t>
    <phoneticPr fontId="2" type="noConversion"/>
  </si>
  <si>
    <t>根据项目进展情况，项目间预算。</t>
    <phoneticPr fontId="2" type="noConversion"/>
  </si>
  <si>
    <t>水草打捞费58.06万、割草船39.7万</t>
    <phoneticPr fontId="2" type="noConversion"/>
  </si>
  <si>
    <t>21</t>
  </si>
  <si>
    <t>军供站、军休一所、人防工程管理站经费支出</t>
    <phoneticPr fontId="3" type="noConversion"/>
  </si>
  <si>
    <t>“冀乐渔2271”轮船海上搜救工作表彰会议。</t>
    <phoneticPr fontId="2" type="noConversion"/>
  </si>
  <si>
    <t>21</t>
    <phoneticPr fontId="2" type="noConversion"/>
  </si>
  <si>
    <t>22</t>
  </si>
  <si>
    <t>23</t>
  </si>
  <si>
    <t>24</t>
  </si>
  <si>
    <t>25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</si>
</sst>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_);[Red]\(0.0\)"/>
    <numFmt numFmtId="178" formatCode="0.00_ "/>
  </numFmts>
  <fonts count="32">
    <font>
      <sz val="11"/>
      <color theme="1"/>
      <name val="宋体"/>
      <family val="3"/>
      <charset val="134"/>
      <scheme val="minor"/>
    </font>
    <font>
      <sz val="11"/>
      <color theme="1"/>
      <name val="宋体"/>
      <family val="3"/>
      <charset val="134"/>
      <scheme val="minor"/>
    </font>
    <font>
      <sz val="9"/>
      <name val="宋体"/>
      <family val="3"/>
      <charset val="134"/>
      <scheme val="minor"/>
    </font>
    <font>
      <sz val="9"/>
      <name val="宋体"/>
      <family val="3"/>
      <charset val="134"/>
    </font>
    <font>
      <sz val="12"/>
      <name val="宋体"/>
      <family val="3"/>
      <charset val="134"/>
    </font>
    <font>
      <sz val="12"/>
      <color rgb="FFFF0000"/>
      <name val="宋体"/>
      <family val="3"/>
      <charset val="134"/>
    </font>
    <font>
      <sz val="20"/>
      <name val="宋体"/>
      <family val="3"/>
      <charset val="134"/>
      <scheme val="major"/>
    </font>
    <font>
      <sz val="11"/>
      <color rgb="FFFF0000"/>
      <name val="宋体"/>
      <family val="3"/>
      <charset val="134"/>
      <scheme val="minor"/>
    </font>
    <font>
      <b/>
      <sz val="12"/>
      <name val="宋体"/>
      <family val="3"/>
      <charset val="134"/>
    </font>
    <font>
      <b/>
      <sz val="12"/>
      <color rgb="FFFF0000"/>
      <name val="宋体"/>
      <family val="3"/>
      <charset val="134"/>
    </font>
    <font>
      <b/>
      <sz val="12"/>
      <name val="楷体"/>
      <family val="3"/>
      <charset val="134"/>
    </font>
    <font>
      <sz val="11"/>
      <name val="宋体"/>
      <family val="3"/>
      <charset val="134"/>
      <scheme val="minor"/>
    </font>
    <font>
      <sz val="11"/>
      <name val="宋体"/>
      <family val="3"/>
      <charset val="134"/>
    </font>
    <font>
      <sz val="9"/>
      <color indexed="8"/>
      <name val="宋体"/>
      <family val="3"/>
      <charset val="134"/>
      <scheme val="minor"/>
    </font>
    <font>
      <b/>
      <sz val="11"/>
      <color theme="1"/>
      <name val="宋体"/>
      <family val="3"/>
      <charset val="134"/>
      <scheme val="minor"/>
    </font>
    <font>
      <b/>
      <sz val="11"/>
      <name val="宋体"/>
      <family val="3"/>
      <charset val="134"/>
      <scheme val="minor"/>
    </font>
    <font>
      <b/>
      <sz val="11"/>
      <color rgb="FFFF0000"/>
      <name val="宋体"/>
      <family val="3"/>
      <charset val="134"/>
      <scheme val="minor"/>
    </font>
    <font>
      <sz val="11"/>
      <color indexed="8"/>
      <name val="宋体"/>
      <family val="3"/>
      <charset val="134"/>
      <scheme val="minor"/>
    </font>
    <font>
      <sz val="11"/>
      <color indexed="64"/>
      <name val="宋体"/>
      <family val="3"/>
      <charset val="134"/>
      <scheme val="minor"/>
    </font>
    <font>
      <sz val="8"/>
      <color indexed="8"/>
      <name val="宋体"/>
      <family val="3"/>
      <charset val="134"/>
      <scheme val="minor"/>
    </font>
    <font>
      <sz val="8"/>
      <name val="宋体"/>
      <family val="3"/>
      <charset val="134"/>
      <scheme val="minor"/>
    </font>
    <font>
      <sz val="8"/>
      <name val="宋体"/>
      <family val="3"/>
      <charset val="134"/>
    </font>
    <font>
      <sz val="9"/>
      <color theme="1"/>
      <name val="宋体"/>
      <family val="3"/>
      <charset val="134"/>
      <scheme val="minor"/>
    </font>
    <font>
      <sz val="8"/>
      <color theme="1"/>
      <name val="宋体"/>
      <family val="3"/>
      <charset val="134"/>
      <scheme val="minor"/>
    </font>
    <font>
      <sz val="10"/>
      <name val="Arial"/>
      <family val="2"/>
    </font>
    <font>
      <sz val="9"/>
      <color indexed="8"/>
      <name val="宋体"/>
      <family val="3"/>
      <charset val="134"/>
    </font>
    <font>
      <b/>
      <sz val="11"/>
      <name val="宋体"/>
      <family val="3"/>
      <charset val="134"/>
    </font>
    <font>
      <sz val="14"/>
      <color theme="1"/>
      <name val="黑体"/>
      <family val="3"/>
      <charset val="134"/>
    </font>
    <font>
      <sz val="10"/>
      <color theme="1"/>
      <name val="宋体"/>
      <family val="3"/>
      <charset val="134"/>
      <scheme val="minor"/>
    </font>
    <font>
      <sz val="10"/>
      <color indexed="8"/>
      <name val="宋体"/>
      <family val="3"/>
      <charset val="134"/>
      <scheme val="minor"/>
    </font>
    <font>
      <sz val="10"/>
      <name val="宋体"/>
      <family val="3"/>
      <charset val="134"/>
      <scheme val="minor"/>
    </font>
    <font>
      <sz val="20"/>
      <name val="方正小标宋_GBK"/>
      <family val="4"/>
      <charset val="13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4" fillId="0" borderId="0">
      <alignment vertical="center"/>
    </xf>
    <xf numFmtId="0" fontId="1" fillId="0" borderId="0">
      <alignment vertical="center"/>
    </xf>
    <xf numFmtId="0" fontId="24" fillId="0" borderId="0" applyNumberFormat="0" applyFont="0" applyFill="0" applyBorder="0" applyAlignment="0" applyProtection="0"/>
    <xf numFmtId="0" fontId="4" fillId="0" borderId="0">
      <alignment vertical="center"/>
    </xf>
  </cellStyleXfs>
  <cellXfs count="194">
    <xf numFmtId="0" fontId="0" fillId="0" borderId="0" xfId="0">
      <alignment vertical="center"/>
    </xf>
    <xf numFmtId="176" fontId="5" fillId="0" borderId="0" xfId="1" applyNumberFormat="1" applyFont="1" applyAlignment="1">
      <alignment horizontal="center" vertical="center"/>
    </xf>
    <xf numFmtId="176" fontId="4" fillId="0" borderId="0" xfId="1" applyNumberFormat="1" applyFon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6" fillId="0" borderId="0" xfId="1" applyFont="1" applyAlignment="1">
      <alignment vertical="center"/>
    </xf>
    <xf numFmtId="0" fontId="0" fillId="0" borderId="0" xfId="0" applyAlignment="1">
      <alignment horizontal="center" vertical="center"/>
    </xf>
    <xf numFmtId="0" fontId="4" fillId="0" borderId="0" xfId="1" applyAlignment="1">
      <alignment vertical="center" wrapText="1"/>
    </xf>
    <xf numFmtId="176" fontId="7" fillId="0" borderId="0" xfId="0" applyNumberFormat="1" applyFont="1" applyAlignment="1">
      <alignment horizontal="center" vertical="center"/>
    </xf>
    <xf numFmtId="176" fontId="0" fillId="0" borderId="0" xfId="0" applyNumberFormat="1" applyAlignment="1">
      <alignment horizontal="center" vertical="center"/>
    </xf>
    <xf numFmtId="0" fontId="4" fillId="0" borderId="1" xfId="1" applyFont="1" applyBorder="1" applyAlignment="1">
      <alignment horizontal="right" vertical="center" wrapText="1"/>
    </xf>
    <xf numFmtId="0" fontId="4" fillId="0" borderId="1" xfId="1" applyFont="1" applyBorder="1" applyAlignment="1">
      <alignment vertical="center" wrapText="1"/>
    </xf>
    <xf numFmtId="0" fontId="0" fillId="0" borderId="2" xfId="0" applyFont="1" applyBorder="1" applyAlignment="1">
      <alignment horizontal="center" vertical="center"/>
    </xf>
    <xf numFmtId="0" fontId="8" fillId="0" borderId="2" xfId="1" applyFont="1" applyBorder="1" applyAlignment="1">
      <alignment horizontal="center" vertical="center" wrapText="1"/>
    </xf>
    <xf numFmtId="176" fontId="9" fillId="0" borderId="2" xfId="1" applyNumberFormat="1" applyFont="1" applyBorder="1" applyAlignment="1">
      <alignment horizontal="center" vertical="center"/>
    </xf>
    <xf numFmtId="176" fontId="8" fillId="0" borderId="2" xfId="1" applyNumberFormat="1" applyFont="1" applyBorder="1" applyAlignment="1">
      <alignment horizontal="center" vertical="center"/>
    </xf>
    <xf numFmtId="0" fontId="0" fillId="0" borderId="2" xfId="0" applyBorder="1">
      <alignment vertical="center"/>
    </xf>
    <xf numFmtId="0" fontId="8" fillId="0" borderId="0" xfId="1" applyFont="1" applyFill="1" applyBorder="1" applyAlignment="1">
      <alignment horizontal="center" vertical="center" wrapText="1"/>
    </xf>
    <xf numFmtId="0" fontId="10" fillId="0" borderId="2" xfId="1" applyFont="1" applyBorder="1" applyAlignment="1">
      <alignment vertical="center" wrapText="1"/>
    </xf>
    <xf numFmtId="177" fontId="5" fillId="2" borderId="2" xfId="1" applyNumberFormat="1" applyFont="1" applyFill="1" applyBorder="1" applyAlignment="1">
      <alignment horizontal="center" vertical="center"/>
    </xf>
    <xf numFmtId="176" fontId="4" fillId="2" borderId="2" xfId="1" applyNumberForma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lignment vertical="center"/>
    </xf>
    <xf numFmtId="0" fontId="11" fillId="0" borderId="2" xfId="1" applyFont="1" applyBorder="1" applyAlignment="1">
      <alignment vertical="center" wrapText="1"/>
    </xf>
    <xf numFmtId="0" fontId="0" fillId="0" borderId="2" xfId="0" applyFont="1" applyBorder="1" applyAlignment="1">
      <alignment vertical="center" wrapText="1"/>
    </xf>
    <xf numFmtId="176" fontId="0" fillId="0" borderId="2" xfId="0" applyNumberFormat="1" applyFont="1" applyBorder="1">
      <alignment vertical="center"/>
    </xf>
    <xf numFmtId="176" fontId="4" fillId="2" borderId="2" xfId="1" applyNumberFormat="1" applyFont="1" applyFill="1" applyBorder="1" applyAlignment="1">
      <alignment horizontal="center" vertical="center"/>
    </xf>
    <xf numFmtId="0" fontId="11" fillId="0" borderId="2" xfId="0" applyFont="1" applyBorder="1" applyAlignment="1">
      <alignment horizontal="center" vertical="center" wrapText="1"/>
    </xf>
    <xf numFmtId="0" fontId="11" fillId="0" borderId="2" xfId="0" applyFont="1" applyFill="1" applyBorder="1" applyAlignment="1">
      <alignment vertical="center"/>
    </xf>
    <xf numFmtId="0" fontId="11" fillId="0" borderId="0" xfId="0" applyFont="1">
      <alignment vertical="center"/>
    </xf>
    <xf numFmtId="178" fontId="7" fillId="0" borderId="0" xfId="0" applyNumberFormat="1" applyFont="1">
      <alignment vertical="center"/>
    </xf>
    <xf numFmtId="0" fontId="7" fillId="0" borderId="0" xfId="0" applyFont="1">
      <alignment vertical="center"/>
    </xf>
    <xf numFmtId="0" fontId="11" fillId="0" borderId="2" xfId="0" applyFont="1" applyBorder="1" applyAlignment="1">
      <alignment vertical="center" wrapText="1"/>
    </xf>
    <xf numFmtId="176" fontId="7" fillId="0" borderId="0" xfId="0" applyNumberFormat="1" applyFont="1">
      <alignment vertical="center"/>
    </xf>
    <xf numFmtId="0" fontId="11" fillId="0" borderId="2" xfId="0" applyFont="1" applyBorder="1" applyAlignment="1">
      <alignment horizontal="left" vertical="center" wrapText="1"/>
    </xf>
    <xf numFmtId="0" fontId="12" fillId="0" borderId="2" xfId="0" applyFont="1" applyFill="1" applyBorder="1" applyAlignment="1">
      <alignment horizontal="left" vertical="center" wrapText="1"/>
    </xf>
    <xf numFmtId="177" fontId="5"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11" fillId="3" borderId="2" xfId="0" applyFont="1" applyFill="1" applyBorder="1" applyAlignment="1">
      <alignment vertical="center"/>
    </xf>
    <xf numFmtId="177" fontId="7" fillId="2" borderId="2" xfId="1" applyNumberFormat="1" applyFont="1" applyFill="1" applyBorder="1" applyAlignment="1">
      <alignment horizontal="center" vertical="center"/>
    </xf>
    <xf numFmtId="176" fontId="11" fillId="2" borderId="2" xfId="1" applyNumberFormat="1" applyFont="1" applyFill="1" applyBorder="1" applyAlignment="1">
      <alignment horizontal="center" vertical="center"/>
    </xf>
    <xf numFmtId="0" fontId="1" fillId="0" borderId="2" xfId="2" applyFont="1" applyBorder="1" applyAlignment="1">
      <alignment horizontal="center" vertical="center" wrapText="1"/>
    </xf>
    <xf numFmtId="0" fontId="0" fillId="0" borderId="2" xfId="0" applyFont="1" applyBorder="1">
      <alignment vertical="center"/>
    </xf>
    <xf numFmtId="177" fontId="7" fillId="3" borderId="2" xfId="1" applyNumberFormat="1" applyFont="1" applyFill="1" applyBorder="1" applyAlignment="1">
      <alignment horizontal="center" vertical="center"/>
    </xf>
    <xf numFmtId="176" fontId="11" fillId="3" borderId="2" xfId="1" applyNumberFormat="1" applyFont="1" applyFill="1" applyBorder="1" applyAlignment="1">
      <alignment horizontal="center" vertical="center"/>
    </xf>
    <xf numFmtId="177" fontId="5" fillId="0" borderId="2" xfId="0" applyNumberFormat="1" applyFont="1" applyFill="1" applyBorder="1" applyAlignment="1" applyProtection="1">
      <alignment horizontal="center" vertical="center"/>
      <protection locked="0"/>
    </xf>
    <xf numFmtId="176" fontId="4" fillId="0" borderId="2" xfId="0" applyNumberFormat="1" applyFont="1" applyFill="1" applyBorder="1" applyAlignment="1" applyProtection="1">
      <alignment horizontal="center" vertical="center"/>
      <protection locked="0"/>
    </xf>
    <xf numFmtId="0" fontId="14" fillId="0" borderId="2" xfId="0" applyFont="1" applyBorder="1" applyAlignment="1">
      <alignment horizontal="center" vertical="center"/>
    </xf>
    <xf numFmtId="0" fontId="15" fillId="0" borderId="2" xfId="1" applyFont="1" applyFill="1" applyBorder="1" applyAlignment="1">
      <alignment vertical="center" wrapText="1"/>
    </xf>
    <xf numFmtId="177" fontId="9" fillId="0" borderId="2"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0" fontId="16" fillId="0" borderId="2" xfId="0" applyFont="1" applyFill="1" applyBorder="1" applyAlignment="1">
      <alignment vertical="center" wrapText="1"/>
    </xf>
    <xf numFmtId="0" fontId="15" fillId="0" borderId="2" xfId="0" applyFont="1" applyFill="1" applyBorder="1" applyAlignment="1">
      <alignment horizontal="center" vertical="center" wrapText="1"/>
    </xf>
    <xf numFmtId="0" fontId="16" fillId="0" borderId="2" xfId="0" applyFont="1" applyFill="1" applyBorder="1" applyAlignment="1">
      <alignment vertical="center"/>
    </xf>
    <xf numFmtId="0" fontId="16" fillId="0" borderId="0" xfId="0" applyFont="1" applyFill="1">
      <alignment vertical="center"/>
    </xf>
    <xf numFmtId="49" fontId="0" fillId="0" borderId="2" xfId="0" applyNumberFormat="1" applyFont="1" applyBorder="1" applyAlignment="1">
      <alignment horizontal="center" vertical="center"/>
    </xf>
    <xf numFmtId="0" fontId="2" fillId="0" borderId="2" xfId="0" applyFont="1" applyBorder="1" applyAlignment="1">
      <alignment horizontal="center" vertical="center" wrapText="1"/>
    </xf>
    <xf numFmtId="0" fontId="7" fillId="0" borderId="2" xfId="0" applyFont="1" applyFill="1" applyBorder="1" applyAlignment="1">
      <alignment vertical="center"/>
    </xf>
    <xf numFmtId="49" fontId="11" fillId="0" borderId="2" xfId="0" applyNumberFormat="1" applyFont="1" applyBorder="1" applyAlignment="1">
      <alignment horizontal="center" vertical="center"/>
    </xf>
    <xf numFmtId="0" fontId="17" fillId="3" borderId="2" xfId="0" applyFont="1" applyFill="1" applyBorder="1" applyAlignment="1">
      <alignment horizontal="left" vertical="center" wrapText="1"/>
    </xf>
    <xf numFmtId="49" fontId="18" fillId="0" borderId="2" xfId="0" applyNumberFormat="1" applyFont="1" applyBorder="1" applyAlignment="1">
      <alignment vertical="center" wrapText="1"/>
    </xf>
    <xf numFmtId="177" fontId="7" fillId="0" borderId="2" xfId="0" applyNumberFormat="1" applyFont="1" applyBorder="1" applyAlignment="1">
      <alignment horizontal="center" vertical="center"/>
    </xf>
    <xf numFmtId="176" fontId="18" fillId="0" borderId="2" xfId="0" applyNumberFormat="1" applyFont="1" applyBorder="1" applyAlignment="1">
      <alignment horizontal="center" vertical="center"/>
    </xf>
    <xf numFmtId="0" fontId="13" fillId="3" borderId="2" xfId="0" applyFont="1" applyFill="1" applyBorder="1" applyAlignment="1">
      <alignment horizontal="center" vertical="center" wrapText="1"/>
    </xf>
    <xf numFmtId="177" fontId="7" fillId="3" borderId="2" xfId="0" applyNumberFormat="1" applyFont="1" applyFill="1" applyBorder="1" applyAlignment="1">
      <alignment horizontal="center" vertical="center" wrapText="1"/>
    </xf>
    <xf numFmtId="176" fontId="17" fillId="3" borderId="2" xfId="0" applyNumberFormat="1" applyFont="1"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3" fillId="0" borderId="2" xfId="0" applyNumberFormat="1" applyFont="1" applyFill="1" applyBorder="1" applyAlignment="1">
      <alignment horizontal="left" vertical="center" wrapText="1"/>
    </xf>
    <xf numFmtId="49" fontId="14" fillId="0" borderId="2" xfId="0" applyNumberFormat="1" applyFont="1" applyBorder="1" applyAlignment="1">
      <alignment horizontal="center" vertical="center"/>
    </xf>
    <xf numFmtId="177" fontId="9" fillId="3" borderId="2" xfId="1" applyNumberFormat="1" applyFont="1" applyFill="1" applyBorder="1" applyAlignment="1">
      <alignment horizontal="center" vertical="center"/>
    </xf>
    <xf numFmtId="0" fontId="14" fillId="0" borderId="2" xfId="0" applyFont="1" applyBorder="1" applyAlignment="1">
      <alignment vertical="center" wrapText="1"/>
    </xf>
    <xf numFmtId="0" fontId="14" fillId="0" borderId="2" xfId="0" applyFont="1" applyBorder="1" applyAlignment="1">
      <alignment horizontal="center" vertical="center" wrapText="1"/>
    </xf>
    <xf numFmtId="0" fontId="14" fillId="0" borderId="2" xfId="0" applyFont="1" applyFill="1" applyBorder="1">
      <alignment vertical="center"/>
    </xf>
    <xf numFmtId="0" fontId="14" fillId="0" borderId="0" xfId="0" applyFont="1">
      <alignment vertical="center"/>
    </xf>
    <xf numFmtId="0" fontId="8" fillId="0" borderId="2" xfId="1" applyFont="1" applyBorder="1" applyAlignment="1">
      <alignment vertical="center" wrapText="1"/>
    </xf>
    <xf numFmtId="0" fontId="0" fillId="0" borderId="2" xfId="0" applyFill="1" applyBorder="1">
      <alignment vertical="center"/>
    </xf>
    <xf numFmtId="49" fontId="0" fillId="0" borderId="2" xfId="0" applyNumberFormat="1" applyBorder="1" applyAlignment="1">
      <alignment horizontal="center" vertical="center"/>
    </xf>
    <xf numFmtId="0" fontId="0" fillId="0" borderId="2" xfId="0" applyFont="1" applyBorder="1" applyAlignment="1">
      <alignment horizontal="center" vertical="center" wrapText="1"/>
    </xf>
    <xf numFmtId="177" fontId="5" fillId="3" borderId="2" xfId="1" applyNumberFormat="1" applyFont="1" applyFill="1" applyBorder="1" applyAlignment="1">
      <alignment horizontal="center" vertical="center"/>
    </xf>
    <xf numFmtId="176" fontId="4" fillId="3" borderId="2" xfId="1" applyNumberFormat="1" applyFill="1" applyBorder="1" applyAlignment="1">
      <alignment horizontal="center" vertical="center"/>
    </xf>
    <xf numFmtId="177" fontId="7" fillId="0" borderId="2" xfId="0" applyNumberFormat="1" applyFont="1" applyBorder="1" applyAlignment="1">
      <alignment horizontal="center" vertical="center" wrapText="1"/>
    </xf>
    <xf numFmtId="176" fontId="0"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22" fillId="0" borderId="2" xfId="0" applyFont="1" applyBorder="1" applyAlignment="1">
      <alignment horizontal="center" vertical="center" wrapText="1"/>
    </xf>
    <xf numFmtId="0" fontId="0" fillId="0" borderId="2" xfId="0" applyFont="1" applyFill="1" applyBorder="1" applyAlignment="1">
      <alignment horizontal="center" vertical="center"/>
    </xf>
    <xf numFmtId="0" fontId="22" fillId="0" borderId="2" xfId="0" applyFont="1" applyBorder="1" applyAlignment="1">
      <alignment vertical="center" wrapText="1"/>
    </xf>
    <xf numFmtId="0" fontId="22" fillId="0" borderId="2" xfId="0" applyFont="1" applyFill="1" applyBorder="1" applyAlignment="1">
      <alignment vertical="center" wrapText="1"/>
    </xf>
    <xf numFmtId="0" fontId="11" fillId="0" borderId="2" xfId="1" applyFont="1" applyBorder="1" applyAlignment="1">
      <alignment horizontal="left" vertical="center" wrapText="1"/>
    </xf>
    <xf numFmtId="0" fontId="11" fillId="0" borderId="2" xfId="0" applyFont="1" applyFill="1" applyBorder="1" applyAlignment="1">
      <alignment horizontal="center" vertical="center" wrapText="1"/>
    </xf>
    <xf numFmtId="177" fontId="7" fillId="0" borderId="2" xfId="1" applyNumberFormat="1" applyFont="1" applyBorder="1" applyAlignment="1">
      <alignment horizontal="center" vertical="center" wrapText="1"/>
    </xf>
    <xf numFmtId="176" fontId="11" fillId="0" borderId="2" xfId="1" applyNumberFormat="1" applyFont="1" applyBorder="1" applyAlignment="1">
      <alignment horizontal="center" vertical="center" wrapText="1"/>
    </xf>
    <xf numFmtId="0" fontId="12" fillId="0" borderId="2" xfId="1" applyFont="1" applyFill="1" applyBorder="1" applyAlignment="1">
      <alignment horizontal="center" vertical="center" wrapText="1"/>
    </xf>
    <xf numFmtId="0" fontId="0" fillId="0" borderId="2" xfId="0" applyFont="1" applyBorder="1" applyAlignment="1">
      <alignment horizontal="left" vertical="center" wrapText="1"/>
    </xf>
    <xf numFmtId="177" fontId="7" fillId="0" borderId="2" xfId="1" applyNumberFormat="1" applyFont="1" applyFill="1" applyBorder="1" applyAlignment="1">
      <alignment horizontal="center" vertical="center"/>
    </xf>
    <xf numFmtId="176" fontId="11" fillId="0" borderId="2" xfId="1" applyNumberFormat="1" applyFont="1" applyFill="1" applyBorder="1" applyAlignment="1">
      <alignment horizontal="center" vertical="center"/>
    </xf>
    <xf numFmtId="0" fontId="0" fillId="3" borderId="2" xfId="0" applyFont="1" applyFill="1" applyBorder="1" applyAlignment="1">
      <alignment horizontal="left" vertical="center" wrapText="1"/>
    </xf>
    <xf numFmtId="177" fontId="7" fillId="0" borderId="2" xfId="1" applyNumberFormat="1" applyFont="1" applyFill="1" applyBorder="1" applyAlignment="1">
      <alignment horizontal="center" vertical="center" wrapText="1"/>
    </xf>
    <xf numFmtId="176" fontId="11" fillId="0" borderId="2" xfId="1" applyNumberFormat="1" applyFont="1" applyFill="1" applyBorder="1" applyAlignment="1">
      <alignment horizontal="center" vertical="center" wrapText="1"/>
    </xf>
    <xf numFmtId="177" fontId="7" fillId="3" borderId="2" xfId="1" applyNumberFormat="1" applyFont="1" applyFill="1" applyBorder="1" applyAlignment="1">
      <alignment horizontal="center" vertical="center" wrapText="1"/>
    </xf>
    <xf numFmtId="176" fontId="11" fillId="3" borderId="2" xfId="1"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3" borderId="2" xfId="0" applyFont="1" applyFill="1" applyBorder="1" applyAlignment="1">
      <alignment horizontal="left" vertical="center"/>
    </xf>
    <xf numFmtId="177" fontId="7" fillId="0" borderId="2" xfId="0" applyNumberFormat="1" applyFont="1" applyFill="1" applyBorder="1" applyAlignment="1">
      <alignment horizontal="center" vertical="center"/>
    </xf>
    <xf numFmtId="176" fontId="0" fillId="0" borderId="2" xfId="0" applyNumberFormat="1" applyFont="1" applyFill="1" applyBorder="1" applyAlignment="1">
      <alignment horizontal="center" vertical="center"/>
    </xf>
    <xf numFmtId="0" fontId="11" fillId="0" borderId="2" xfId="1" applyFont="1" applyBorder="1" applyAlignment="1">
      <alignment horizontal="left" vertical="center"/>
    </xf>
    <xf numFmtId="0" fontId="23" fillId="0" borderId="2" xfId="0" applyFont="1" applyFill="1" applyBorder="1" applyAlignment="1">
      <alignment horizontal="center" vertical="center" wrapText="1"/>
    </xf>
    <xf numFmtId="0" fontId="0" fillId="4" borderId="2" xfId="0" applyFont="1" applyFill="1" applyBorder="1" applyAlignment="1">
      <alignment vertical="center"/>
    </xf>
    <xf numFmtId="177" fontId="7" fillId="4" borderId="2" xfId="0" applyNumberFormat="1" applyFont="1" applyFill="1" applyBorder="1" applyAlignment="1">
      <alignment horizontal="center" vertical="center" wrapText="1"/>
    </xf>
    <xf numFmtId="176" fontId="0" fillId="4" borderId="2" xfId="0" applyNumberFormat="1" applyFont="1" applyFill="1" applyBorder="1" applyAlignment="1">
      <alignment horizontal="center" vertical="center" wrapText="1"/>
    </xf>
    <xf numFmtId="0" fontId="11" fillId="0" borderId="2" xfId="3" applyNumberFormat="1" applyFont="1" applyFill="1" applyBorder="1" applyAlignment="1">
      <alignment horizontal="left" vertical="center" shrinkToFit="1"/>
    </xf>
    <xf numFmtId="177" fontId="7" fillId="0" borderId="2" xfId="3" applyNumberFormat="1" applyFont="1" applyFill="1" applyBorder="1" applyAlignment="1">
      <alignment horizontal="center" vertical="center"/>
    </xf>
    <xf numFmtId="176" fontId="11" fillId="0" borderId="3" xfId="3" applyNumberFormat="1" applyFont="1" applyFill="1" applyBorder="1" applyAlignment="1">
      <alignment horizontal="center" vertical="center"/>
    </xf>
    <xf numFmtId="176" fontId="11" fillId="0" borderId="4" xfId="3" applyNumberFormat="1" applyFont="1" applyFill="1" applyBorder="1" applyAlignment="1">
      <alignment horizontal="center" vertical="center"/>
    </xf>
    <xf numFmtId="0" fontId="11" fillId="0" borderId="2" xfId="4" applyFont="1" applyBorder="1" applyAlignment="1">
      <alignment vertical="center" wrapText="1"/>
    </xf>
    <xf numFmtId="0" fontId="0" fillId="0" borderId="2" xfId="3" applyFont="1" applyFill="1" applyBorder="1" applyAlignment="1">
      <alignment vertical="center"/>
    </xf>
    <xf numFmtId="0" fontId="0" fillId="0" borderId="2" xfId="0" applyFont="1" applyFill="1" applyBorder="1" applyAlignment="1">
      <alignment horizontal="left" vertical="center"/>
    </xf>
    <xf numFmtId="0" fontId="0" fillId="0" borderId="2" xfId="0" applyFont="1" applyFill="1" applyBorder="1" applyAlignment="1">
      <alignment vertical="center" wrapText="1"/>
    </xf>
    <xf numFmtId="0" fontId="11" fillId="3" borderId="2" xfId="1" applyFont="1" applyFill="1" applyBorder="1" applyAlignment="1">
      <alignment horizontal="left" vertical="center" wrapText="1"/>
    </xf>
    <xf numFmtId="176" fontId="11" fillId="0" borderId="3" xfId="1" applyNumberFormat="1" applyFont="1" applyFill="1" applyBorder="1" applyAlignment="1">
      <alignment horizontal="center" vertical="center"/>
    </xf>
    <xf numFmtId="176" fontId="11" fillId="0" borderId="5" xfId="1" applyNumberFormat="1" applyFont="1" applyFill="1" applyBorder="1" applyAlignment="1">
      <alignment horizontal="center" vertical="center"/>
    </xf>
    <xf numFmtId="176" fontId="11" fillId="0" borderId="4" xfId="1" applyNumberFormat="1" applyFont="1" applyFill="1" applyBorder="1" applyAlignment="1">
      <alignment horizontal="center" vertical="center"/>
    </xf>
    <xf numFmtId="0" fontId="12" fillId="0" borderId="2" xfId="1" applyFont="1" applyBorder="1" applyAlignment="1">
      <alignment horizontal="left" vertical="center" wrapText="1"/>
    </xf>
    <xf numFmtId="177" fontId="5" fillId="0" borderId="2" xfId="1" applyNumberFormat="1" applyFont="1" applyFill="1" applyBorder="1" applyAlignment="1">
      <alignment horizontal="center" vertical="center"/>
    </xf>
    <xf numFmtId="176" fontId="4" fillId="0" borderId="2" xfId="1" applyNumberFormat="1" applyFont="1" applyFill="1" applyBorder="1" applyAlignment="1">
      <alignment horizontal="center" vertical="center"/>
    </xf>
    <xf numFmtId="0" fontId="22" fillId="0" borderId="2" xfId="0" applyFont="1" applyFill="1" applyBorder="1" applyAlignment="1">
      <alignment horizontal="left" vertical="center" wrapText="1"/>
    </xf>
    <xf numFmtId="0" fontId="2" fillId="0" borderId="2" xfId="1" applyFont="1" applyFill="1" applyBorder="1" applyAlignment="1">
      <alignment horizontal="center" vertical="center" wrapText="1"/>
    </xf>
    <xf numFmtId="176" fontId="4" fillId="0" borderId="3" xfId="1" applyNumberFormat="1" applyFont="1" applyFill="1" applyBorder="1" applyAlignment="1">
      <alignment horizontal="center" vertical="center"/>
    </xf>
    <xf numFmtId="176" fontId="4" fillId="0" borderId="5" xfId="1" applyNumberFormat="1" applyFont="1" applyFill="1" applyBorder="1" applyAlignment="1">
      <alignment horizontal="center" vertical="center"/>
    </xf>
    <xf numFmtId="176" fontId="4" fillId="0" borderId="4" xfId="1" applyNumberFormat="1" applyFont="1" applyFill="1" applyBorder="1" applyAlignment="1">
      <alignment horizontal="center" vertical="center"/>
    </xf>
    <xf numFmtId="0" fontId="12" fillId="3" borderId="2" xfId="1" applyFont="1" applyFill="1" applyBorder="1" applyAlignment="1">
      <alignment horizontal="left" vertical="center" wrapText="1"/>
    </xf>
    <xf numFmtId="0" fontId="22" fillId="0" borderId="5"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11" fillId="0" borderId="2" xfId="0" applyFont="1" applyFill="1" applyBorder="1" applyAlignment="1">
      <alignment horizontal="center" vertical="center"/>
    </xf>
    <xf numFmtId="178" fontId="11" fillId="0" borderId="0" xfId="0" applyNumberFormat="1" applyFont="1">
      <alignment vertical="center"/>
    </xf>
    <xf numFmtId="177" fontId="11"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176" fontId="0" fillId="0" borderId="0" xfId="0" applyNumberFormat="1">
      <alignment vertical="center"/>
    </xf>
    <xf numFmtId="176" fontId="26" fillId="3" borderId="2" xfId="1" applyNumberFormat="1" applyFont="1" applyFill="1" applyBorder="1" applyAlignment="1">
      <alignment horizontal="center" vertical="center"/>
    </xf>
    <xf numFmtId="0" fontId="22" fillId="3" borderId="2" xfId="0" applyFont="1" applyFill="1" applyBorder="1" applyAlignment="1">
      <alignment vertical="center" wrapText="1"/>
    </xf>
    <xf numFmtId="0" fontId="0" fillId="3" borderId="2"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0" fillId="3" borderId="0" xfId="0" applyFill="1">
      <alignment vertical="center"/>
    </xf>
    <xf numFmtId="178" fontId="7" fillId="3" borderId="0" xfId="0" applyNumberFormat="1" applyFont="1" applyFill="1">
      <alignment vertical="center"/>
    </xf>
    <xf numFmtId="49" fontId="0" fillId="4" borderId="2" xfId="0" applyNumberFormat="1" applyFill="1" applyBorder="1" applyAlignment="1">
      <alignment horizontal="center" vertical="center"/>
    </xf>
    <xf numFmtId="0" fontId="0" fillId="4" borderId="2" xfId="0" applyFont="1" applyFill="1" applyBorder="1" applyAlignment="1">
      <alignment vertical="center" wrapText="1"/>
    </xf>
    <xf numFmtId="0" fontId="0" fillId="4" borderId="2" xfId="0" applyFont="1" applyFill="1" applyBorder="1" applyAlignment="1">
      <alignment horizontal="center" vertical="center" wrapText="1"/>
    </xf>
    <xf numFmtId="0" fontId="0" fillId="4" borderId="2" xfId="0" applyFont="1" applyFill="1" applyBorder="1" applyAlignment="1">
      <alignment horizontal="center" vertical="center"/>
    </xf>
    <xf numFmtId="0" fontId="0" fillId="4" borderId="0" xfId="0" applyFill="1">
      <alignment vertical="center"/>
    </xf>
    <xf numFmtId="178" fontId="7" fillId="4" borderId="0" xfId="0" applyNumberFormat="1" applyFont="1" applyFill="1">
      <alignment vertical="center"/>
    </xf>
    <xf numFmtId="177" fontId="4" fillId="2" borderId="2" xfId="1" applyNumberFormat="1" applyFont="1" applyFill="1" applyBorder="1" applyAlignment="1">
      <alignment horizontal="center" vertical="center"/>
    </xf>
    <xf numFmtId="176" fontId="11" fillId="0" borderId="0" xfId="0" applyNumberFormat="1" applyFont="1">
      <alignment vertical="center"/>
    </xf>
    <xf numFmtId="0" fontId="28" fillId="0" borderId="2" xfId="0" applyFont="1" applyBorder="1" applyAlignment="1">
      <alignment vertical="center" wrapText="1"/>
    </xf>
    <xf numFmtId="177" fontId="11" fillId="2" borderId="2" xfId="1" applyNumberFormat="1" applyFont="1" applyFill="1" applyBorder="1" applyAlignment="1">
      <alignment horizontal="center" vertical="center"/>
    </xf>
    <xf numFmtId="0" fontId="11" fillId="0" borderId="2" xfId="0" applyFont="1" applyFill="1" applyBorder="1">
      <alignment vertical="center"/>
    </xf>
    <xf numFmtId="0" fontId="7" fillId="0" borderId="2" xfId="0" applyFont="1" applyFill="1" applyBorder="1" applyAlignment="1">
      <alignment horizontal="center" vertical="center"/>
    </xf>
    <xf numFmtId="177" fontId="7" fillId="0" borderId="2" xfId="0" applyNumberFormat="1" applyFont="1" applyFill="1" applyBorder="1" applyAlignment="1">
      <alignment horizontal="center" vertical="center" wrapText="1"/>
    </xf>
    <xf numFmtId="176" fontId="0" fillId="0" borderId="2" xfId="0" applyNumberFormat="1" applyFont="1" applyFill="1" applyBorder="1" applyAlignment="1">
      <alignment horizontal="center" vertical="center" wrapText="1"/>
    </xf>
    <xf numFmtId="0" fontId="28" fillId="0" borderId="2" xfId="0" applyFont="1" applyFill="1" applyBorder="1" applyAlignment="1">
      <alignment vertical="center" wrapText="1"/>
    </xf>
    <xf numFmtId="0" fontId="22" fillId="0" borderId="2" xfId="0" applyFont="1" applyFill="1" applyBorder="1" applyAlignment="1">
      <alignment horizontal="center" vertical="center" wrapText="1"/>
    </xf>
    <xf numFmtId="0" fontId="0" fillId="0" borderId="0" xfId="0" applyFill="1">
      <alignment vertical="center"/>
    </xf>
    <xf numFmtId="178" fontId="7" fillId="0" borderId="0" xfId="0" applyNumberFormat="1" applyFont="1" applyFill="1">
      <alignment vertical="center"/>
    </xf>
    <xf numFmtId="0" fontId="11" fillId="3" borderId="2" xfId="0" applyFont="1" applyFill="1" applyBorder="1" applyAlignment="1">
      <alignment horizontal="left" vertical="center" wrapText="1"/>
    </xf>
    <xf numFmtId="177" fontId="11" fillId="0" borderId="2" xfId="1" applyNumberFormat="1" applyFont="1" applyFill="1" applyBorder="1" applyAlignment="1">
      <alignment horizontal="center" vertical="center" wrapText="1"/>
    </xf>
    <xf numFmtId="0" fontId="30" fillId="0" borderId="2" xfId="0" applyFont="1" applyBorder="1" applyAlignment="1">
      <alignment vertical="center" wrapText="1"/>
    </xf>
    <xf numFmtId="0" fontId="11" fillId="0" borderId="2" xfId="0" applyFont="1" applyFill="1" applyBorder="1" applyAlignment="1">
      <alignment horizontal="left" vertical="center" wrapText="1"/>
    </xf>
    <xf numFmtId="49" fontId="11" fillId="0" borderId="2" xfId="0" applyNumberFormat="1" applyFont="1" applyBorder="1" applyAlignment="1" applyProtection="1">
      <alignment horizontal="left" vertical="center" wrapText="1"/>
    </xf>
    <xf numFmtId="0" fontId="11" fillId="0" borderId="2" xfId="0" applyNumberFormat="1" applyFont="1" applyFill="1" applyBorder="1" applyAlignment="1">
      <alignment horizontal="left" vertical="center" wrapText="1"/>
    </xf>
    <xf numFmtId="49" fontId="11" fillId="0" borderId="2" xfId="0" applyNumberFormat="1" applyFont="1" applyFill="1" applyBorder="1" applyAlignment="1" applyProtection="1">
      <alignment horizontal="left" vertical="center" wrapText="1"/>
    </xf>
    <xf numFmtId="0" fontId="28" fillId="0" borderId="2" xfId="0" applyFont="1" applyBorder="1">
      <alignment vertical="center"/>
    </xf>
    <xf numFmtId="0" fontId="11" fillId="0" borderId="2" xfId="0" applyFont="1" applyBorder="1" applyAlignment="1">
      <alignment horizontal="center" vertical="center"/>
    </xf>
    <xf numFmtId="0" fontId="0" fillId="0" borderId="2" xfId="2" applyFont="1" applyBorder="1" applyAlignment="1">
      <alignment vertical="center" wrapText="1"/>
    </xf>
    <xf numFmtId="0" fontId="0" fillId="0" borderId="2" xfId="0" applyFont="1" applyFill="1" applyBorder="1">
      <alignment vertical="center"/>
    </xf>
    <xf numFmtId="0" fontId="30" fillId="0" borderId="2" xfId="1" applyFont="1" applyBorder="1" applyAlignment="1">
      <alignment vertical="center" wrapText="1"/>
    </xf>
    <xf numFmtId="0" fontId="22" fillId="0" borderId="3"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4"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7" fillId="0" borderId="0" xfId="0" applyFont="1" applyAlignment="1">
      <alignment horizontal="left" vertical="center"/>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4" xfId="0" applyFont="1" applyFill="1" applyBorder="1" applyAlignment="1">
      <alignment horizontal="left" vertical="center" wrapText="1"/>
    </xf>
    <xf numFmtId="0" fontId="11" fillId="0" borderId="3" xfId="3" applyFont="1" applyFill="1" applyBorder="1" applyAlignment="1">
      <alignment horizontal="center" vertical="center" wrapText="1"/>
    </xf>
    <xf numFmtId="0" fontId="11" fillId="0" borderId="5" xfId="3" applyFont="1" applyFill="1" applyBorder="1" applyAlignment="1">
      <alignment horizontal="center" vertical="center" wrapText="1"/>
    </xf>
    <xf numFmtId="0" fontId="11" fillId="0" borderId="4" xfId="3"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1" fillId="0" borderId="0" xfId="1" applyFont="1" applyAlignment="1">
      <alignment horizontal="center" vertical="center"/>
    </xf>
  </cellXfs>
  <cellStyles count="5">
    <cellStyle name="常规" xfId="0" builtinId="0"/>
    <cellStyle name="常规 2" xfId="1"/>
    <cellStyle name="常规 2 2" xfId="4"/>
    <cellStyle name="常规 3"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8"/>
  <sheetViews>
    <sheetView tabSelected="1" topLeftCell="A91" workbookViewId="0">
      <selection activeCell="E27" sqref="E27"/>
    </sheetView>
  </sheetViews>
  <sheetFormatPr defaultRowHeight="13.5"/>
  <cols>
    <col min="1" max="1" width="5.125" style="6" customWidth="1"/>
    <col min="2" max="2" width="35.75" style="3" customWidth="1"/>
    <col min="3" max="3" width="2" style="8" hidden="1" customWidth="1"/>
    <col min="4" max="4" width="8.875" style="9" customWidth="1"/>
    <col min="5" max="5" width="35.625" style="3" customWidth="1"/>
    <col min="6" max="6" width="15.5" style="4" customWidth="1"/>
    <col min="7" max="7" width="10.625" customWidth="1"/>
    <col min="8" max="8" width="15" customWidth="1"/>
    <col min="9" max="9" width="10.5" bestFit="1" customWidth="1"/>
  </cols>
  <sheetData>
    <row r="1" spans="1:10" ht="25.15" customHeight="1">
      <c r="A1" s="181" t="s">
        <v>225</v>
      </c>
      <c r="B1" s="181"/>
      <c r="C1" s="1"/>
      <c r="D1" s="2"/>
    </row>
    <row r="2" spans="1:10" ht="27">
      <c r="A2" s="193" t="s">
        <v>0</v>
      </c>
      <c r="B2" s="193"/>
      <c r="C2" s="193"/>
      <c r="D2" s="193"/>
      <c r="E2" s="193"/>
      <c r="F2" s="5"/>
      <c r="G2" s="5"/>
    </row>
    <row r="3" spans="1:10" ht="14.25">
      <c r="B3" s="7"/>
      <c r="E3" s="10" t="s">
        <v>1</v>
      </c>
      <c r="G3" s="11"/>
    </row>
    <row r="4" spans="1:10" ht="21" customHeight="1">
      <c r="A4" s="12" t="s">
        <v>2</v>
      </c>
      <c r="B4" s="13" t="s">
        <v>3</v>
      </c>
      <c r="C4" s="14" t="s">
        <v>4</v>
      </c>
      <c r="D4" s="15" t="s">
        <v>5</v>
      </c>
      <c r="E4" s="13" t="s">
        <v>6</v>
      </c>
      <c r="F4" s="13" t="s">
        <v>7</v>
      </c>
      <c r="G4" s="16"/>
      <c r="H4" s="17" t="s">
        <v>8</v>
      </c>
    </row>
    <row r="5" spans="1:10" ht="26.1" customHeight="1">
      <c r="A5" s="12" t="s">
        <v>9</v>
      </c>
      <c r="B5" s="18" t="s">
        <v>10</v>
      </c>
      <c r="C5" s="19">
        <f>SUM(C6:C51)</f>
        <v>98963.084499999983</v>
      </c>
      <c r="D5" s="20">
        <f>SUM(D6:D51)</f>
        <v>108622.6</v>
      </c>
      <c r="E5" s="21"/>
      <c r="F5" s="22" t="s">
        <v>11</v>
      </c>
      <c r="G5" s="23"/>
    </row>
    <row r="6" spans="1:10" ht="24.95" customHeight="1">
      <c r="A6" s="12">
        <v>1</v>
      </c>
      <c r="B6" s="24" t="s">
        <v>12</v>
      </c>
      <c r="C6" s="19">
        <v>57900</v>
      </c>
      <c r="D6" s="20">
        <v>57900</v>
      </c>
      <c r="E6" s="25" t="s">
        <v>270</v>
      </c>
      <c r="F6" s="22">
        <v>57900</v>
      </c>
      <c r="G6" s="26"/>
      <c r="I6" s="138">
        <f>D5-D72</f>
        <v>43061.600000000006</v>
      </c>
    </row>
    <row r="7" spans="1:10" s="32" customFormat="1" ht="32.1" customHeight="1">
      <c r="A7" s="12">
        <v>2</v>
      </c>
      <c r="B7" s="35" t="s">
        <v>13</v>
      </c>
      <c r="C7" s="19">
        <v>1622.1</v>
      </c>
      <c r="D7" s="27">
        <v>1622</v>
      </c>
      <c r="E7" s="25" t="s">
        <v>271</v>
      </c>
      <c r="F7" s="28">
        <v>1622</v>
      </c>
      <c r="G7" s="29" t="s">
        <v>14</v>
      </c>
      <c r="H7" s="30">
        <v>216</v>
      </c>
      <c r="I7" s="31"/>
    </row>
    <row r="8" spans="1:10" s="32" customFormat="1" ht="32.1" customHeight="1">
      <c r="A8" s="12">
        <v>3</v>
      </c>
      <c r="B8" s="35" t="s">
        <v>15</v>
      </c>
      <c r="C8" s="19">
        <v>1861.11</v>
      </c>
      <c r="D8" s="27">
        <v>1861</v>
      </c>
      <c r="E8" s="33" t="s">
        <v>16</v>
      </c>
      <c r="F8" s="28">
        <v>3914</v>
      </c>
      <c r="G8" s="29" t="s">
        <v>17</v>
      </c>
      <c r="H8" s="30">
        <v>216</v>
      </c>
      <c r="I8" s="31"/>
    </row>
    <row r="9" spans="1:10" s="32" customFormat="1" ht="24.95" customHeight="1">
      <c r="A9" s="12">
        <v>4</v>
      </c>
      <c r="B9" s="35" t="s">
        <v>18</v>
      </c>
      <c r="C9" s="19">
        <v>150</v>
      </c>
      <c r="D9" s="27">
        <v>150</v>
      </c>
      <c r="E9" s="33" t="s">
        <v>16</v>
      </c>
      <c r="F9" s="28">
        <v>3874</v>
      </c>
      <c r="G9" s="29" t="s">
        <v>17</v>
      </c>
      <c r="H9" s="30">
        <v>216</v>
      </c>
      <c r="I9" s="31"/>
    </row>
    <row r="10" spans="1:10" s="32" customFormat="1" ht="37.5" customHeight="1">
      <c r="A10" s="12">
        <v>5</v>
      </c>
      <c r="B10" s="35" t="s">
        <v>19</v>
      </c>
      <c r="C10" s="19">
        <v>300</v>
      </c>
      <c r="D10" s="27">
        <v>300</v>
      </c>
      <c r="E10" s="33" t="s">
        <v>16</v>
      </c>
      <c r="F10" s="28">
        <v>1000</v>
      </c>
      <c r="G10" s="29" t="s">
        <v>17</v>
      </c>
      <c r="H10" s="30">
        <v>216</v>
      </c>
      <c r="I10" s="31"/>
      <c r="J10" s="34">
        <f>C34+C33+C31+C32+C38+C35+C28</f>
        <v>11347.29</v>
      </c>
    </row>
    <row r="11" spans="1:10" s="32" customFormat="1" ht="24.95" customHeight="1">
      <c r="A11" s="12">
        <v>6</v>
      </c>
      <c r="B11" s="60" t="s">
        <v>58</v>
      </c>
      <c r="C11" s="19">
        <v>1973</v>
      </c>
      <c r="D11" s="27">
        <v>1973</v>
      </c>
      <c r="E11" s="25" t="s">
        <v>272</v>
      </c>
      <c r="F11" s="28">
        <v>3214</v>
      </c>
      <c r="G11" s="29" t="s">
        <v>46</v>
      </c>
      <c r="H11" s="30">
        <v>211</v>
      </c>
      <c r="I11" s="31"/>
    </row>
    <row r="12" spans="1:10" s="30" customFormat="1" ht="24.95" customHeight="1">
      <c r="A12" s="12">
        <v>7</v>
      </c>
      <c r="B12" s="35" t="s">
        <v>59</v>
      </c>
      <c r="C12" s="19">
        <f>6.5+200</f>
        <v>206.5</v>
      </c>
      <c r="D12" s="27">
        <v>207</v>
      </c>
      <c r="E12" s="33" t="s">
        <v>16</v>
      </c>
      <c r="F12" s="28">
        <v>830</v>
      </c>
      <c r="G12" s="29" t="s">
        <v>22</v>
      </c>
      <c r="H12" s="30">
        <v>211</v>
      </c>
      <c r="I12" s="31"/>
    </row>
    <row r="13" spans="1:10" s="32" customFormat="1" ht="24.95" customHeight="1">
      <c r="A13" s="12">
        <v>8</v>
      </c>
      <c r="B13" s="166" t="s">
        <v>60</v>
      </c>
      <c r="C13" s="37">
        <f>9.73+215</f>
        <v>224.73</v>
      </c>
      <c r="D13" s="38">
        <v>225</v>
      </c>
      <c r="E13" s="25" t="s">
        <v>16</v>
      </c>
      <c r="F13" s="28">
        <v>16946</v>
      </c>
      <c r="G13" s="39" t="s">
        <v>61</v>
      </c>
      <c r="I13" s="31"/>
    </row>
    <row r="14" spans="1:10" s="32" customFormat="1" ht="36.75" customHeight="1">
      <c r="A14" s="12">
        <v>9</v>
      </c>
      <c r="B14" s="166" t="s">
        <v>62</v>
      </c>
      <c r="C14" s="37">
        <v>112.55</v>
      </c>
      <c r="D14" s="38">
        <v>113</v>
      </c>
      <c r="E14" s="25" t="s">
        <v>63</v>
      </c>
      <c r="F14" s="28">
        <v>1410</v>
      </c>
      <c r="G14" s="39" t="s">
        <v>61</v>
      </c>
      <c r="I14" s="31"/>
    </row>
    <row r="15" spans="1:10" s="32" customFormat="1" ht="37.5" customHeight="1">
      <c r="A15" s="12">
        <v>10</v>
      </c>
      <c r="B15" s="166" t="s">
        <v>64</v>
      </c>
      <c r="C15" s="37">
        <v>1.6</v>
      </c>
      <c r="D15" s="38">
        <v>2</v>
      </c>
      <c r="E15" s="25" t="s">
        <v>63</v>
      </c>
      <c r="F15" s="28">
        <v>3.35</v>
      </c>
      <c r="G15" s="39" t="s">
        <v>61</v>
      </c>
      <c r="I15" s="31"/>
    </row>
    <row r="16" spans="1:10" s="32" customFormat="1" ht="37.5" customHeight="1">
      <c r="A16" s="12">
        <v>11</v>
      </c>
      <c r="B16" s="166" t="s">
        <v>65</v>
      </c>
      <c r="C16" s="37">
        <v>5</v>
      </c>
      <c r="D16" s="38">
        <v>5</v>
      </c>
      <c r="E16" s="25" t="s">
        <v>16</v>
      </c>
      <c r="F16" s="28">
        <v>260</v>
      </c>
      <c r="G16" s="39" t="s">
        <v>61</v>
      </c>
      <c r="I16" s="31"/>
    </row>
    <row r="17" spans="1:10" s="32" customFormat="1" ht="39" customHeight="1">
      <c r="A17" s="12">
        <v>12</v>
      </c>
      <c r="B17" s="166" t="s">
        <v>66</v>
      </c>
      <c r="C17" s="37">
        <v>19</v>
      </c>
      <c r="D17" s="38">
        <v>19</v>
      </c>
      <c r="E17" s="25" t="s">
        <v>16</v>
      </c>
      <c r="F17" s="28">
        <v>223</v>
      </c>
      <c r="G17" s="39" t="s">
        <v>61</v>
      </c>
      <c r="I17" s="31"/>
    </row>
    <row r="18" spans="1:10" s="32" customFormat="1" ht="45" customHeight="1">
      <c r="A18" s="12">
        <v>13</v>
      </c>
      <c r="B18" s="166" t="s">
        <v>67</v>
      </c>
      <c r="C18" s="37">
        <v>38</v>
      </c>
      <c r="D18" s="38">
        <v>38</v>
      </c>
      <c r="E18" s="25" t="s">
        <v>16</v>
      </c>
      <c r="F18" s="28">
        <v>702</v>
      </c>
      <c r="G18" s="39" t="s">
        <v>61</v>
      </c>
      <c r="I18" s="31"/>
    </row>
    <row r="19" spans="1:10" s="32" customFormat="1" ht="38.25" customHeight="1">
      <c r="A19" s="12">
        <v>14</v>
      </c>
      <c r="B19" s="166" t="s">
        <v>266</v>
      </c>
      <c r="C19" s="37">
        <v>216</v>
      </c>
      <c r="D19" s="38">
        <v>216</v>
      </c>
      <c r="E19" s="25" t="s">
        <v>16</v>
      </c>
      <c r="F19" s="28">
        <v>370</v>
      </c>
      <c r="G19" s="39" t="s">
        <v>61</v>
      </c>
      <c r="I19" s="31"/>
    </row>
    <row r="20" spans="1:10" s="32" customFormat="1" ht="35.25" customHeight="1">
      <c r="A20" s="12">
        <v>15</v>
      </c>
      <c r="B20" s="166" t="s">
        <v>73</v>
      </c>
      <c r="C20" s="37">
        <v>54.7</v>
      </c>
      <c r="D20" s="38">
        <v>55</v>
      </c>
      <c r="E20" s="25" t="s">
        <v>63</v>
      </c>
      <c r="F20" s="28">
        <v>61</v>
      </c>
      <c r="G20" s="39" t="s">
        <v>61</v>
      </c>
      <c r="I20" s="31"/>
    </row>
    <row r="21" spans="1:10" s="30" customFormat="1" ht="24.95" customHeight="1">
      <c r="A21" s="12">
        <v>16</v>
      </c>
      <c r="B21" s="35" t="s">
        <v>74</v>
      </c>
      <c r="C21" s="19">
        <v>64</v>
      </c>
      <c r="D21" s="27">
        <v>64</v>
      </c>
      <c r="E21" s="35" t="s">
        <v>75</v>
      </c>
      <c r="F21" s="28">
        <v>338</v>
      </c>
      <c r="G21" s="39" t="s">
        <v>61</v>
      </c>
      <c r="H21" s="30">
        <v>210</v>
      </c>
      <c r="I21" s="31"/>
    </row>
    <row r="22" spans="1:10" s="30" customFormat="1" ht="24.95" customHeight="1">
      <c r="A22" s="12">
        <v>17</v>
      </c>
      <c r="B22" s="35" t="s">
        <v>76</v>
      </c>
      <c r="C22" s="19">
        <v>5.24</v>
      </c>
      <c r="D22" s="27">
        <v>5</v>
      </c>
      <c r="E22" s="35" t="s">
        <v>273</v>
      </c>
      <c r="F22" s="28">
        <v>236</v>
      </c>
      <c r="G22" s="29" t="s">
        <v>61</v>
      </c>
      <c r="H22" s="30">
        <v>210</v>
      </c>
      <c r="I22" s="31"/>
    </row>
    <row r="23" spans="1:10" s="32" customFormat="1" ht="24.95" customHeight="1">
      <c r="A23" s="12">
        <v>18</v>
      </c>
      <c r="B23" s="166" t="s">
        <v>68</v>
      </c>
      <c r="C23" s="37">
        <v>150</v>
      </c>
      <c r="D23" s="38">
        <v>150</v>
      </c>
      <c r="E23" s="25" t="s">
        <v>16</v>
      </c>
      <c r="F23" s="28">
        <v>500</v>
      </c>
      <c r="G23" s="29" t="s">
        <v>69</v>
      </c>
      <c r="I23" s="31"/>
    </row>
    <row r="24" spans="1:10" s="32" customFormat="1" ht="24.95" customHeight="1">
      <c r="A24" s="12">
        <v>19</v>
      </c>
      <c r="B24" s="166" t="s">
        <v>70</v>
      </c>
      <c r="C24" s="37">
        <v>100</v>
      </c>
      <c r="D24" s="38">
        <v>100</v>
      </c>
      <c r="E24" s="25" t="s">
        <v>16</v>
      </c>
      <c r="F24" s="28">
        <v>1000</v>
      </c>
      <c r="G24" s="29" t="s">
        <v>69</v>
      </c>
      <c r="I24" s="31"/>
    </row>
    <row r="25" spans="1:10" s="32" customFormat="1" ht="24.95" customHeight="1">
      <c r="A25" s="12">
        <v>20</v>
      </c>
      <c r="B25" s="167" t="s">
        <v>71</v>
      </c>
      <c r="C25" s="19">
        <v>100</v>
      </c>
      <c r="D25" s="27">
        <v>100</v>
      </c>
      <c r="E25" s="25" t="s">
        <v>244</v>
      </c>
      <c r="F25" s="28">
        <v>200</v>
      </c>
      <c r="G25" s="29" t="s">
        <v>72</v>
      </c>
      <c r="I25" s="31"/>
    </row>
    <row r="26" spans="1:10" s="30" customFormat="1" ht="24.95" customHeight="1">
      <c r="A26" s="12">
        <v>21</v>
      </c>
      <c r="B26" s="35" t="s">
        <v>200</v>
      </c>
      <c r="C26" s="151"/>
      <c r="D26" s="27">
        <v>9480</v>
      </c>
      <c r="E26" s="33" t="s">
        <v>21</v>
      </c>
      <c r="F26" s="28">
        <v>10292</v>
      </c>
      <c r="G26" s="29" t="s">
        <v>14</v>
      </c>
      <c r="H26" s="30">
        <v>212</v>
      </c>
      <c r="I26" s="135"/>
      <c r="J26" s="152"/>
    </row>
    <row r="27" spans="1:10" s="32" customFormat="1" ht="27" customHeight="1">
      <c r="A27" s="12">
        <v>22</v>
      </c>
      <c r="B27" s="166" t="s">
        <v>44</v>
      </c>
      <c r="C27" s="19">
        <v>7000</v>
      </c>
      <c r="D27" s="27">
        <v>7000</v>
      </c>
      <c r="E27" s="25" t="s">
        <v>45</v>
      </c>
      <c r="F27" s="28">
        <v>10000</v>
      </c>
      <c r="G27" s="29" t="s">
        <v>46</v>
      </c>
      <c r="H27" s="30">
        <v>212</v>
      </c>
      <c r="I27" s="31"/>
    </row>
    <row r="28" spans="1:10" s="30" customFormat="1" ht="24.95" customHeight="1">
      <c r="A28" s="12">
        <v>23</v>
      </c>
      <c r="B28" s="35" t="s">
        <v>20</v>
      </c>
      <c r="C28" s="19">
        <v>4500</v>
      </c>
      <c r="D28" s="27">
        <v>4500</v>
      </c>
      <c r="E28" s="33" t="s">
        <v>21</v>
      </c>
      <c r="F28" s="28">
        <v>9000</v>
      </c>
      <c r="G28" s="29" t="s">
        <v>22</v>
      </c>
      <c r="H28" s="30">
        <v>220</v>
      </c>
      <c r="I28" s="31"/>
    </row>
    <row r="29" spans="1:10" s="30" customFormat="1" ht="24.95" customHeight="1">
      <c r="A29" s="12">
        <v>24</v>
      </c>
      <c r="B29" s="35" t="s">
        <v>31</v>
      </c>
      <c r="C29" s="19">
        <v>2753.36</v>
      </c>
      <c r="D29" s="27">
        <v>2753</v>
      </c>
      <c r="E29" s="33" t="s">
        <v>32</v>
      </c>
      <c r="F29" s="28">
        <v>4470</v>
      </c>
      <c r="G29" s="29" t="s">
        <v>33</v>
      </c>
      <c r="H29" s="30">
        <v>211</v>
      </c>
      <c r="I29" s="31"/>
    </row>
    <row r="30" spans="1:10" s="32" customFormat="1" ht="24.95" customHeight="1">
      <c r="A30" s="12">
        <v>25</v>
      </c>
      <c r="B30" s="35" t="s">
        <v>47</v>
      </c>
      <c r="C30" s="19">
        <v>1800</v>
      </c>
      <c r="D30" s="27">
        <v>1800</v>
      </c>
      <c r="E30" s="25" t="s">
        <v>274</v>
      </c>
      <c r="F30" s="28">
        <v>1800</v>
      </c>
      <c r="G30" s="29" t="s">
        <v>46</v>
      </c>
      <c r="H30" s="30">
        <v>213</v>
      </c>
      <c r="I30" s="31"/>
    </row>
    <row r="31" spans="1:10" s="32" customFormat="1" ht="24.95" customHeight="1">
      <c r="A31" s="12">
        <v>26</v>
      </c>
      <c r="B31" s="35" t="s">
        <v>23</v>
      </c>
      <c r="C31" s="19">
        <v>1500</v>
      </c>
      <c r="D31" s="27">
        <v>1500</v>
      </c>
      <c r="E31" s="25" t="s">
        <v>21</v>
      </c>
      <c r="F31" s="28">
        <v>3000</v>
      </c>
      <c r="G31" s="29" t="s">
        <v>24</v>
      </c>
      <c r="I31" s="31"/>
    </row>
    <row r="32" spans="1:10" s="32" customFormat="1" ht="24.95" customHeight="1">
      <c r="A32" s="12">
        <v>27</v>
      </c>
      <c r="B32" s="35" t="s">
        <v>25</v>
      </c>
      <c r="C32" s="19">
        <v>1500</v>
      </c>
      <c r="D32" s="27">
        <v>1500</v>
      </c>
      <c r="E32" s="25" t="s">
        <v>21</v>
      </c>
      <c r="F32" s="28">
        <v>1500</v>
      </c>
      <c r="G32" s="29" t="s">
        <v>24</v>
      </c>
      <c r="I32" s="31"/>
    </row>
    <row r="33" spans="1:9" s="30" customFormat="1" ht="24.95" customHeight="1">
      <c r="A33" s="12">
        <v>28</v>
      </c>
      <c r="B33" s="166" t="s">
        <v>27</v>
      </c>
      <c r="C33" s="37">
        <v>1000</v>
      </c>
      <c r="D33" s="38">
        <v>1000</v>
      </c>
      <c r="E33" s="36" t="s">
        <v>28</v>
      </c>
      <c r="F33" s="28">
        <v>1000</v>
      </c>
      <c r="G33" s="39" t="s">
        <v>29</v>
      </c>
      <c r="I33" s="31"/>
    </row>
    <row r="34" spans="1:9" s="30" customFormat="1" ht="33" customHeight="1">
      <c r="A34" s="12">
        <v>29</v>
      </c>
      <c r="B34" s="168" t="s">
        <v>30</v>
      </c>
      <c r="C34" s="37">
        <v>1000</v>
      </c>
      <c r="D34" s="38">
        <v>1000</v>
      </c>
      <c r="E34" s="33" t="s">
        <v>282</v>
      </c>
      <c r="F34" s="28">
        <v>1000</v>
      </c>
      <c r="G34" s="39" t="s">
        <v>29</v>
      </c>
      <c r="I34" s="31"/>
    </row>
    <row r="35" spans="1:9" s="30" customFormat="1" ht="24.95" customHeight="1">
      <c r="A35" s="12">
        <v>30</v>
      </c>
      <c r="B35" s="35" t="s">
        <v>26</v>
      </c>
      <c r="C35" s="19">
        <v>1181</v>
      </c>
      <c r="D35" s="27">
        <v>1181</v>
      </c>
      <c r="E35" s="33" t="s">
        <v>21</v>
      </c>
      <c r="F35" s="28">
        <v>2467</v>
      </c>
      <c r="G35" s="29" t="s">
        <v>24</v>
      </c>
      <c r="H35" s="30">
        <v>207</v>
      </c>
      <c r="I35" s="31"/>
    </row>
    <row r="36" spans="1:9" s="32" customFormat="1" ht="24.95" customHeight="1">
      <c r="A36" s="12">
        <v>31</v>
      </c>
      <c r="B36" s="169" t="s">
        <v>48</v>
      </c>
      <c r="C36" s="46">
        <v>828</v>
      </c>
      <c r="D36" s="47">
        <v>828</v>
      </c>
      <c r="E36" s="35" t="s">
        <v>275</v>
      </c>
      <c r="F36" s="28">
        <v>828</v>
      </c>
      <c r="G36" s="29" t="s">
        <v>37</v>
      </c>
      <c r="I36" s="31"/>
    </row>
    <row r="37" spans="1:9" s="32" customFormat="1" ht="24.95" customHeight="1">
      <c r="A37" s="12">
        <v>32</v>
      </c>
      <c r="B37" s="35" t="s">
        <v>49</v>
      </c>
      <c r="C37" s="19">
        <v>200</v>
      </c>
      <c r="D37" s="27">
        <v>200</v>
      </c>
      <c r="E37" s="35" t="s">
        <v>50</v>
      </c>
      <c r="F37" s="28">
        <v>1200</v>
      </c>
      <c r="G37" s="29" t="s">
        <v>37</v>
      </c>
      <c r="I37" s="31"/>
    </row>
    <row r="38" spans="1:9" s="32" customFormat="1" ht="24.95" customHeight="1">
      <c r="A38" s="12">
        <v>33</v>
      </c>
      <c r="B38" s="35" t="s">
        <v>36</v>
      </c>
      <c r="C38" s="19">
        <v>666.29</v>
      </c>
      <c r="D38" s="27">
        <v>480</v>
      </c>
      <c r="E38" s="25" t="s">
        <v>32</v>
      </c>
      <c r="F38" s="28">
        <v>932</v>
      </c>
      <c r="G38" s="29" t="s">
        <v>37</v>
      </c>
      <c r="I38" s="31"/>
    </row>
    <row r="39" spans="1:9" s="32" customFormat="1" ht="34.5" customHeight="1">
      <c r="A39" s="12">
        <v>34</v>
      </c>
      <c r="B39" s="166" t="s">
        <v>35</v>
      </c>
      <c r="C39" s="37">
        <v>610</v>
      </c>
      <c r="D39" s="38">
        <v>610</v>
      </c>
      <c r="E39" s="25" t="s">
        <v>32</v>
      </c>
      <c r="F39" s="28">
        <v>1698</v>
      </c>
      <c r="G39" s="39" t="s">
        <v>29</v>
      </c>
      <c r="I39" s="31"/>
    </row>
    <row r="40" spans="1:9" s="30" customFormat="1" ht="23.1" customHeight="1">
      <c r="A40" s="12">
        <v>35</v>
      </c>
      <c r="B40" s="168" t="s">
        <v>43</v>
      </c>
      <c r="C40" s="37">
        <v>100</v>
      </c>
      <c r="D40" s="38">
        <v>100</v>
      </c>
      <c r="E40" s="33" t="s">
        <v>32</v>
      </c>
      <c r="F40" s="28">
        <v>480</v>
      </c>
      <c r="G40" s="39" t="s">
        <v>29</v>
      </c>
      <c r="I40" s="31"/>
    </row>
    <row r="41" spans="1:9" s="30" customFormat="1" ht="23.1" customHeight="1">
      <c r="A41" s="12">
        <v>36</v>
      </c>
      <c r="B41" s="35" t="s">
        <v>34</v>
      </c>
      <c r="C41" s="19">
        <v>627.20000000000005</v>
      </c>
      <c r="D41" s="27">
        <v>627</v>
      </c>
      <c r="E41" s="33" t="s">
        <v>32</v>
      </c>
      <c r="F41" s="28">
        <v>1300</v>
      </c>
      <c r="G41" s="29" t="s">
        <v>33</v>
      </c>
      <c r="H41" s="30">
        <v>211</v>
      </c>
      <c r="I41" s="31"/>
    </row>
    <row r="42" spans="1:9" s="30" customFormat="1" ht="23.1" customHeight="1">
      <c r="A42" s="171">
        <v>37</v>
      </c>
      <c r="B42" s="35" t="s">
        <v>285</v>
      </c>
      <c r="C42" s="151"/>
      <c r="D42" s="27">
        <v>341</v>
      </c>
      <c r="E42" s="33" t="s">
        <v>286</v>
      </c>
      <c r="F42" s="28">
        <v>740</v>
      </c>
      <c r="G42" s="29" t="s">
        <v>287</v>
      </c>
      <c r="I42" s="135"/>
    </row>
    <row r="43" spans="1:9" s="30" customFormat="1" ht="23.1" customHeight="1">
      <c r="A43" s="12">
        <v>38</v>
      </c>
      <c r="B43" s="35" t="s">
        <v>51</v>
      </c>
      <c r="C43" s="19">
        <v>260</v>
      </c>
      <c r="D43" s="27">
        <v>260</v>
      </c>
      <c r="E43" s="35" t="s">
        <v>276</v>
      </c>
      <c r="F43" s="28">
        <v>260</v>
      </c>
      <c r="G43" s="29" t="s">
        <v>52</v>
      </c>
      <c r="H43" s="30">
        <v>205</v>
      </c>
      <c r="I43" s="31"/>
    </row>
    <row r="44" spans="1:9" ht="23.1" customHeight="1">
      <c r="A44" s="12">
        <v>39</v>
      </c>
      <c r="B44" s="174" t="s">
        <v>40</v>
      </c>
      <c r="C44" s="40">
        <f>56.6+6.16+20+15</f>
        <v>97.76</v>
      </c>
      <c r="D44" s="41">
        <v>98</v>
      </c>
      <c r="E44" s="172" t="s">
        <v>290</v>
      </c>
      <c r="F44" s="42">
        <v>378</v>
      </c>
      <c r="G44" s="43" t="s">
        <v>41</v>
      </c>
      <c r="H44">
        <v>213</v>
      </c>
      <c r="I44" s="31"/>
    </row>
    <row r="45" spans="1:9" s="30" customFormat="1" ht="23.1" customHeight="1">
      <c r="A45" s="12">
        <v>40</v>
      </c>
      <c r="B45" s="165" t="s">
        <v>42</v>
      </c>
      <c r="C45" s="44">
        <v>150</v>
      </c>
      <c r="D45" s="45">
        <v>150</v>
      </c>
      <c r="E45" s="25" t="s">
        <v>32</v>
      </c>
      <c r="F45" s="28">
        <v>150</v>
      </c>
      <c r="G45" s="43" t="s">
        <v>41</v>
      </c>
      <c r="I45" s="31"/>
    </row>
    <row r="46" spans="1:9" s="30" customFormat="1" ht="23.1" customHeight="1">
      <c r="A46" s="12">
        <v>41</v>
      </c>
      <c r="B46" s="168" t="s">
        <v>39</v>
      </c>
      <c r="C46" s="37">
        <v>37.299999999999997</v>
      </c>
      <c r="D46" s="38">
        <v>37</v>
      </c>
      <c r="E46" s="33" t="s">
        <v>277</v>
      </c>
      <c r="F46" s="28">
        <v>40</v>
      </c>
      <c r="G46" s="39" t="s">
        <v>29</v>
      </c>
      <c r="I46" s="31"/>
    </row>
    <row r="47" spans="1:9" s="30" customFormat="1" ht="23.1" customHeight="1">
      <c r="A47" s="12">
        <v>42</v>
      </c>
      <c r="B47" s="35" t="s">
        <v>38</v>
      </c>
      <c r="C47" s="19">
        <v>30.534500000000001</v>
      </c>
      <c r="D47" s="27">
        <v>31</v>
      </c>
      <c r="E47" s="33" t="s">
        <v>16</v>
      </c>
      <c r="F47" s="28">
        <v>350</v>
      </c>
      <c r="G47" s="29" t="s">
        <v>37</v>
      </c>
      <c r="H47" s="30">
        <v>204</v>
      </c>
      <c r="I47" s="31"/>
    </row>
    <row r="48" spans="1:9" s="32" customFormat="1" ht="23.1" customHeight="1">
      <c r="A48" s="12">
        <v>43</v>
      </c>
      <c r="B48" s="35" t="s">
        <v>53</v>
      </c>
      <c r="C48" s="19">
        <v>2160.19</v>
      </c>
      <c r="D48" s="27">
        <v>2160</v>
      </c>
      <c r="E48" s="25" t="s">
        <v>278</v>
      </c>
      <c r="F48" s="28">
        <f>1125.9+575+500+500</f>
        <v>2700.9</v>
      </c>
      <c r="G48" s="29" t="s">
        <v>46</v>
      </c>
      <c r="H48" s="30">
        <v>212</v>
      </c>
      <c r="I48" s="31"/>
    </row>
    <row r="49" spans="1:9" s="32" customFormat="1" ht="23.1" customHeight="1">
      <c r="A49" s="12">
        <v>44</v>
      </c>
      <c r="B49" s="35" t="s">
        <v>54</v>
      </c>
      <c r="C49" s="19">
        <v>120</v>
      </c>
      <c r="D49" s="27">
        <v>120</v>
      </c>
      <c r="E49" s="25" t="s">
        <v>55</v>
      </c>
      <c r="F49" s="28">
        <v>250</v>
      </c>
      <c r="G49" s="29" t="s">
        <v>33</v>
      </c>
      <c r="H49" s="30">
        <v>211</v>
      </c>
      <c r="I49" s="31"/>
    </row>
    <row r="50" spans="1:9" ht="23.1" customHeight="1">
      <c r="A50" s="12">
        <v>45</v>
      </c>
      <c r="B50" s="24" t="s">
        <v>56</v>
      </c>
      <c r="C50" s="40">
        <v>32.090000000000003</v>
      </c>
      <c r="D50" s="41">
        <v>32</v>
      </c>
      <c r="E50" s="25" t="s">
        <v>57</v>
      </c>
      <c r="F50" s="42">
        <v>265</v>
      </c>
      <c r="G50" s="43" t="s">
        <v>41</v>
      </c>
      <c r="I50" s="31"/>
    </row>
    <row r="51" spans="1:9" s="55" customFormat="1" ht="23.1" customHeight="1">
      <c r="A51" s="48">
        <v>46</v>
      </c>
      <c r="B51" s="49" t="s">
        <v>269</v>
      </c>
      <c r="C51" s="50">
        <f>SUM(C52:C66)</f>
        <v>5705.8300000000008</v>
      </c>
      <c r="D51" s="51">
        <f>SUM(D52:D66)</f>
        <v>5729.6</v>
      </c>
      <c r="E51" s="52"/>
      <c r="F51" s="53"/>
      <c r="G51" s="54"/>
      <c r="I51" s="31"/>
    </row>
    <row r="52" spans="1:9" s="32" customFormat="1" ht="51.6" customHeight="1">
      <c r="A52" s="59" t="s">
        <v>220</v>
      </c>
      <c r="B52" s="33" t="s">
        <v>251</v>
      </c>
      <c r="C52" s="37">
        <f>2.52+10.55+274.77+7.97</f>
        <v>295.81</v>
      </c>
      <c r="D52" s="38">
        <f>296+20</f>
        <v>316</v>
      </c>
      <c r="E52" s="25" t="s">
        <v>78</v>
      </c>
      <c r="F52" s="57" t="s">
        <v>252</v>
      </c>
      <c r="G52" s="58"/>
      <c r="H52" s="34" t="e">
        <f>C64+#REF!+C65+C66</f>
        <v>#REF!</v>
      </c>
      <c r="I52" s="31"/>
    </row>
    <row r="53" spans="1:9" s="32" customFormat="1" ht="33.75" customHeight="1">
      <c r="A53" s="56" t="s">
        <v>221</v>
      </c>
      <c r="B53" s="168" t="s">
        <v>109</v>
      </c>
      <c r="C53" s="37">
        <v>1820</v>
      </c>
      <c r="D53" s="38">
        <v>1820</v>
      </c>
      <c r="E53" s="60" t="s">
        <v>110</v>
      </c>
      <c r="F53" s="57" t="s">
        <v>111</v>
      </c>
      <c r="G53" s="58"/>
      <c r="I53" s="31"/>
    </row>
    <row r="54" spans="1:9" s="32" customFormat="1" ht="23.1" customHeight="1">
      <c r="A54" s="59" t="s">
        <v>203</v>
      </c>
      <c r="B54" s="168" t="s">
        <v>112</v>
      </c>
      <c r="C54" s="37">
        <v>545.6</v>
      </c>
      <c r="D54" s="38">
        <v>546</v>
      </c>
      <c r="E54" s="60" t="s">
        <v>84</v>
      </c>
      <c r="F54" s="57"/>
      <c r="G54" s="58"/>
      <c r="I54" s="31"/>
    </row>
    <row r="55" spans="1:9" s="32" customFormat="1" ht="35.25" customHeight="1">
      <c r="A55" s="56" t="s">
        <v>79</v>
      </c>
      <c r="B55" s="168" t="s">
        <v>113</v>
      </c>
      <c r="C55" s="37">
        <f>55.5+50+900</f>
        <v>1005.5</v>
      </c>
      <c r="D55" s="38">
        <v>1006</v>
      </c>
      <c r="E55" s="60" t="s">
        <v>84</v>
      </c>
      <c r="F55" s="69" t="s">
        <v>114</v>
      </c>
      <c r="G55" s="58"/>
      <c r="I55" s="31"/>
    </row>
    <row r="56" spans="1:9" s="32" customFormat="1" ht="51.75" customHeight="1">
      <c r="A56" s="59" t="s">
        <v>204</v>
      </c>
      <c r="B56" s="168" t="s">
        <v>80</v>
      </c>
      <c r="C56" s="37">
        <f>3.9+310+180+10+21.96</f>
        <v>525.86</v>
      </c>
      <c r="D56" s="38">
        <f>298+526+45</f>
        <v>869</v>
      </c>
      <c r="E56" s="60" t="s">
        <v>81</v>
      </c>
      <c r="F56" s="57" t="s">
        <v>82</v>
      </c>
      <c r="G56" s="58"/>
      <c r="I56" s="31"/>
    </row>
    <row r="57" spans="1:9" s="32" customFormat="1" ht="32.1" customHeight="1">
      <c r="A57" s="56" t="s">
        <v>83</v>
      </c>
      <c r="B57" s="33" t="s">
        <v>293</v>
      </c>
      <c r="C57" s="37">
        <f>132+150</f>
        <v>282</v>
      </c>
      <c r="D57" s="38">
        <v>282</v>
      </c>
      <c r="E57" s="25" t="s">
        <v>84</v>
      </c>
      <c r="F57" s="57" t="s">
        <v>85</v>
      </c>
      <c r="G57" s="58"/>
      <c r="I57" s="31"/>
    </row>
    <row r="58" spans="1:9" s="32" customFormat="1" ht="33" customHeight="1">
      <c r="A58" s="59" t="s">
        <v>86</v>
      </c>
      <c r="B58" s="33" t="s">
        <v>87</v>
      </c>
      <c r="C58" s="37">
        <f>80+5</f>
        <v>85</v>
      </c>
      <c r="D58" s="38">
        <v>85</v>
      </c>
      <c r="E58" s="25" t="s">
        <v>88</v>
      </c>
      <c r="F58" s="57" t="s">
        <v>89</v>
      </c>
      <c r="G58" s="58"/>
      <c r="I58" s="31"/>
    </row>
    <row r="59" spans="1:9" s="32" customFormat="1" ht="23.1" customHeight="1">
      <c r="A59" s="56" t="s">
        <v>90</v>
      </c>
      <c r="B59" s="168" t="s">
        <v>91</v>
      </c>
      <c r="C59" s="37">
        <v>16.600000000000001</v>
      </c>
      <c r="D59" s="38">
        <v>17</v>
      </c>
      <c r="E59" s="25" t="s">
        <v>84</v>
      </c>
      <c r="F59" s="57" t="s">
        <v>226</v>
      </c>
      <c r="G59" s="58"/>
      <c r="I59" s="31"/>
    </row>
    <row r="60" spans="1:9" s="32" customFormat="1" ht="23.1" customHeight="1">
      <c r="A60" s="59" t="s">
        <v>92</v>
      </c>
      <c r="B60" s="168" t="s">
        <v>93</v>
      </c>
      <c r="C60" s="37">
        <v>50</v>
      </c>
      <c r="D60" s="38">
        <v>50</v>
      </c>
      <c r="E60" s="25" t="s">
        <v>84</v>
      </c>
      <c r="F60" s="57"/>
      <c r="G60" s="58"/>
      <c r="I60" s="31"/>
    </row>
    <row r="61" spans="1:9" s="32" customFormat="1" ht="23.1" customHeight="1">
      <c r="A61" s="56" t="s">
        <v>94</v>
      </c>
      <c r="B61" s="61" t="s">
        <v>95</v>
      </c>
      <c r="C61" s="62">
        <f>7.3+1+2.75</f>
        <v>11.05</v>
      </c>
      <c r="D61" s="63">
        <v>11</v>
      </c>
      <c r="E61" s="60" t="s">
        <v>84</v>
      </c>
      <c r="F61" s="64" t="s">
        <v>96</v>
      </c>
      <c r="G61" s="58"/>
      <c r="I61" s="31"/>
    </row>
    <row r="62" spans="1:9" s="32" customFormat="1" ht="35.25" customHeight="1">
      <c r="A62" s="59" t="s">
        <v>97</v>
      </c>
      <c r="B62" s="168" t="s">
        <v>103</v>
      </c>
      <c r="C62" s="37">
        <f>3.85+104</f>
        <v>107.85</v>
      </c>
      <c r="D62" s="38">
        <v>108</v>
      </c>
      <c r="E62" s="60" t="s">
        <v>84</v>
      </c>
      <c r="F62" s="68" t="s">
        <v>104</v>
      </c>
      <c r="G62" s="58"/>
      <c r="I62" s="31"/>
    </row>
    <row r="63" spans="1:9" s="32" customFormat="1" ht="40.5" customHeight="1">
      <c r="A63" s="56" t="s">
        <v>101</v>
      </c>
      <c r="B63" s="168" t="s">
        <v>106</v>
      </c>
      <c r="C63" s="37">
        <f>13.22+3+10</f>
        <v>26.22</v>
      </c>
      <c r="D63" s="38">
        <v>26</v>
      </c>
      <c r="E63" s="60" t="s">
        <v>84</v>
      </c>
      <c r="F63" s="68" t="s">
        <v>107</v>
      </c>
      <c r="G63" s="58"/>
      <c r="I63" s="31"/>
    </row>
    <row r="64" spans="1:9" s="32" customFormat="1" ht="40.5" customHeight="1">
      <c r="A64" s="59" t="s">
        <v>102</v>
      </c>
      <c r="B64" s="33" t="s">
        <v>250</v>
      </c>
      <c r="C64" s="37">
        <f>31+247+150</f>
        <v>428</v>
      </c>
      <c r="D64" s="38">
        <v>428</v>
      </c>
      <c r="E64" s="25" t="s">
        <v>77</v>
      </c>
      <c r="F64" s="57" t="s">
        <v>249</v>
      </c>
      <c r="G64" s="58"/>
      <c r="I64" s="31"/>
    </row>
    <row r="65" spans="1:9" s="32" customFormat="1" ht="23.1" customHeight="1">
      <c r="A65" s="56" t="s">
        <v>105</v>
      </c>
      <c r="B65" s="61" t="s">
        <v>98</v>
      </c>
      <c r="C65" s="65">
        <f>49.43+3+29+26.4+315</f>
        <v>422.83000000000004</v>
      </c>
      <c r="D65" s="66">
        <f>423-341.4</f>
        <v>81.600000000000023</v>
      </c>
      <c r="E65" s="60" t="s">
        <v>99</v>
      </c>
      <c r="F65" s="67" t="s">
        <v>100</v>
      </c>
      <c r="G65" s="58"/>
      <c r="I65" s="31"/>
    </row>
    <row r="66" spans="1:9" s="32" customFormat="1" ht="40.5" customHeight="1">
      <c r="A66" s="59" t="s">
        <v>108</v>
      </c>
      <c r="B66" s="168" t="s">
        <v>284</v>
      </c>
      <c r="C66" s="37">
        <f>5+50+28.51</f>
        <v>83.51</v>
      </c>
      <c r="D66" s="38">
        <v>84</v>
      </c>
      <c r="E66" s="33" t="s">
        <v>279</v>
      </c>
      <c r="F66" s="68" t="s">
        <v>283</v>
      </c>
      <c r="G66" s="58"/>
      <c r="I66" s="31"/>
    </row>
    <row r="67" spans="1:9" s="75" customFormat="1" ht="23.1" customHeight="1">
      <c r="A67" s="70" t="s">
        <v>115</v>
      </c>
      <c r="B67" s="18" t="s">
        <v>116</v>
      </c>
      <c r="C67" s="71">
        <f>C68+C72</f>
        <v>80185.440000000002</v>
      </c>
      <c r="D67" s="139">
        <f>D68+D72</f>
        <v>114036</v>
      </c>
      <c r="E67" s="72"/>
      <c r="F67" s="73"/>
      <c r="G67" s="74"/>
      <c r="I67" s="31"/>
    </row>
    <row r="68" spans="1:9" ht="23.1" customHeight="1">
      <c r="A68" s="70" t="s">
        <v>117</v>
      </c>
      <c r="B68" s="76" t="s">
        <v>118</v>
      </c>
      <c r="C68" s="19">
        <f>SUM(C69:C71)</f>
        <v>48475</v>
      </c>
      <c r="D68" s="20">
        <f>SUM(D69:D71)</f>
        <v>48475</v>
      </c>
      <c r="E68" s="21"/>
      <c r="F68" s="22"/>
      <c r="G68" s="77"/>
      <c r="I68" s="31"/>
    </row>
    <row r="69" spans="1:9" ht="27.75" customHeight="1">
      <c r="A69" s="78">
        <v>1</v>
      </c>
      <c r="B69" s="24" t="s">
        <v>243</v>
      </c>
      <c r="C69" s="40">
        <v>40000</v>
      </c>
      <c r="D69" s="41">
        <v>40000</v>
      </c>
      <c r="E69" s="87" t="s">
        <v>233</v>
      </c>
      <c r="F69" s="79"/>
      <c r="G69" s="77" t="s">
        <v>119</v>
      </c>
      <c r="I69" s="31"/>
    </row>
    <row r="70" spans="1:9" s="30" customFormat="1" ht="23.1" customHeight="1">
      <c r="A70" s="59">
        <v>2</v>
      </c>
      <c r="B70" s="24" t="s">
        <v>120</v>
      </c>
      <c r="C70" s="154">
        <v>5475</v>
      </c>
      <c r="D70" s="41">
        <v>5475</v>
      </c>
      <c r="E70" s="84" t="s">
        <v>234</v>
      </c>
      <c r="F70" s="28"/>
      <c r="G70" s="155" t="s">
        <v>119</v>
      </c>
      <c r="I70" s="135"/>
    </row>
    <row r="71" spans="1:9" s="30" customFormat="1" ht="23.1" customHeight="1">
      <c r="A71" s="59">
        <v>3</v>
      </c>
      <c r="B71" s="24" t="s">
        <v>121</v>
      </c>
      <c r="C71" s="154">
        <v>3000</v>
      </c>
      <c r="D71" s="41">
        <v>3000</v>
      </c>
      <c r="E71" s="84" t="s">
        <v>232</v>
      </c>
      <c r="F71" s="28"/>
      <c r="G71" s="155" t="s">
        <v>119</v>
      </c>
      <c r="I71" s="135"/>
    </row>
    <row r="72" spans="1:9" ht="23.1" customHeight="1">
      <c r="A72" s="70" t="s">
        <v>122</v>
      </c>
      <c r="B72" s="76" t="s">
        <v>123</v>
      </c>
      <c r="C72" s="80">
        <f>SUM(C73:C97)</f>
        <v>31710.44</v>
      </c>
      <c r="D72" s="81">
        <f>SUM(D73:D97)</f>
        <v>65561</v>
      </c>
      <c r="E72" s="21"/>
      <c r="F72" s="22"/>
      <c r="G72" s="77"/>
      <c r="I72" s="31"/>
    </row>
    <row r="73" spans="1:9" s="30" customFormat="1" ht="61.5" customHeight="1">
      <c r="A73" s="78" t="s">
        <v>259</v>
      </c>
      <c r="B73" s="33" t="s">
        <v>206</v>
      </c>
      <c r="C73" s="136"/>
      <c r="D73" s="137">
        <v>8449</v>
      </c>
      <c r="E73" s="140" t="s">
        <v>248</v>
      </c>
      <c r="F73" s="57"/>
      <c r="G73" s="134"/>
      <c r="I73" s="135"/>
    </row>
    <row r="74" spans="1:9" ht="32.1" customHeight="1">
      <c r="A74" s="78" t="s">
        <v>260</v>
      </c>
      <c r="B74" s="97" t="s">
        <v>211</v>
      </c>
      <c r="C74" s="98">
        <v>645.69000000000005</v>
      </c>
      <c r="D74" s="99">
        <v>646</v>
      </c>
      <c r="E74" s="153" t="s">
        <v>212</v>
      </c>
      <c r="F74" s="79"/>
      <c r="G74" s="86" t="s">
        <v>24</v>
      </c>
      <c r="I74" s="31"/>
    </row>
    <row r="75" spans="1:9" ht="32.1" customHeight="1">
      <c r="A75" s="78" t="s">
        <v>124</v>
      </c>
      <c r="B75" s="97" t="s">
        <v>216</v>
      </c>
      <c r="C75" s="98">
        <v>40</v>
      </c>
      <c r="D75" s="99">
        <v>40</v>
      </c>
      <c r="E75" s="153" t="s">
        <v>238</v>
      </c>
      <c r="F75" s="79"/>
      <c r="G75" s="86" t="s">
        <v>139</v>
      </c>
      <c r="I75" s="31"/>
    </row>
    <row r="76" spans="1:9" ht="40.9" customHeight="1">
      <c r="A76" s="78" t="s">
        <v>127</v>
      </c>
      <c r="B76" s="97" t="s">
        <v>280</v>
      </c>
      <c r="C76" s="100">
        <v>114</v>
      </c>
      <c r="D76" s="101">
        <v>114</v>
      </c>
      <c r="E76" s="87" t="s">
        <v>235</v>
      </c>
      <c r="F76" s="79"/>
      <c r="G76" s="86" t="s">
        <v>139</v>
      </c>
      <c r="I76" s="31"/>
    </row>
    <row r="77" spans="1:9" ht="23.1" customHeight="1">
      <c r="A77" s="78" t="s">
        <v>129</v>
      </c>
      <c r="B77" s="89" t="s">
        <v>132</v>
      </c>
      <c r="C77" s="91">
        <v>80</v>
      </c>
      <c r="D77" s="92">
        <v>80</v>
      </c>
      <c r="E77" s="153" t="s">
        <v>236</v>
      </c>
      <c r="F77" s="79"/>
      <c r="G77" s="93" t="s">
        <v>133</v>
      </c>
      <c r="I77" s="31"/>
    </row>
    <row r="78" spans="1:9" s="30" customFormat="1" ht="32.1" customHeight="1">
      <c r="A78" s="78" t="s">
        <v>131</v>
      </c>
      <c r="B78" s="163" t="s">
        <v>210</v>
      </c>
      <c r="C78" s="164">
        <v>2613.5</v>
      </c>
      <c r="D78" s="99">
        <v>2794</v>
      </c>
      <c r="E78" s="165" t="s">
        <v>253</v>
      </c>
      <c r="F78" s="28"/>
      <c r="G78" s="134" t="s">
        <v>139</v>
      </c>
      <c r="I78" s="135"/>
    </row>
    <row r="79" spans="1:9" ht="36" customHeight="1">
      <c r="A79" s="78" t="s">
        <v>134</v>
      </c>
      <c r="B79" s="97" t="s">
        <v>213</v>
      </c>
      <c r="C79" s="100">
        <v>117.95</v>
      </c>
      <c r="D79" s="101">
        <v>118</v>
      </c>
      <c r="E79" s="87" t="s">
        <v>215</v>
      </c>
      <c r="F79" s="102"/>
      <c r="G79" s="86" t="s">
        <v>139</v>
      </c>
      <c r="I79" s="31"/>
    </row>
    <row r="80" spans="1:9" ht="42.6" customHeight="1">
      <c r="A80" s="78" t="s">
        <v>136</v>
      </c>
      <c r="B80" s="97" t="s">
        <v>214</v>
      </c>
      <c r="C80" s="98">
        <v>900</v>
      </c>
      <c r="D80" s="99">
        <v>900</v>
      </c>
      <c r="E80" s="87" t="s">
        <v>229</v>
      </c>
      <c r="F80" s="79"/>
      <c r="G80" s="86" t="s">
        <v>24</v>
      </c>
      <c r="H80">
        <f>I78</f>
        <v>0</v>
      </c>
      <c r="I80" s="31"/>
    </row>
    <row r="81" spans="1:9" ht="23.1" customHeight="1">
      <c r="A81" s="78" t="s">
        <v>137</v>
      </c>
      <c r="B81" s="97" t="s">
        <v>143</v>
      </c>
      <c r="C81" s="98">
        <v>500</v>
      </c>
      <c r="D81" s="99">
        <v>500</v>
      </c>
      <c r="E81" s="153" t="s">
        <v>239</v>
      </c>
      <c r="F81" s="102"/>
      <c r="G81" s="86" t="s">
        <v>139</v>
      </c>
      <c r="I81" s="31"/>
    </row>
    <row r="82" spans="1:9" ht="67.150000000000006" customHeight="1">
      <c r="A82" s="78" t="s">
        <v>138</v>
      </c>
      <c r="B82" s="97" t="s">
        <v>146</v>
      </c>
      <c r="C82" s="100">
        <v>227.21</v>
      </c>
      <c r="D82" s="101">
        <v>227</v>
      </c>
      <c r="E82" s="87" t="s">
        <v>230</v>
      </c>
      <c r="F82" s="102"/>
      <c r="G82" s="86" t="s">
        <v>139</v>
      </c>
      <c r="I82" s="31"/>
    </row>
    <row r="83" spans="1:9" ht="23.1" customHeight="1">
      <c r="A83" s="78" t="s">
        <v>140</v>
      </c>
      <c r="B83" s="25" t="s">
        <v>222</v>
      </c>
      <c r="C83" s="40"/>
      <c r="D83" s="41">
        <v>30</v>
      </c>
      <c r="E83" s="153" t="s">
        <v>294</v>
      </c>
      <c r="F83" s="79"/>
      <c r="G83" s="86" t="s">
        <v>22</v>
      </c>
      <c r="I83" s="31"/>
    </row>
    <row r="84" spans="1:9" ht="27" customHeight="1">
      <c r="A84" s="78" t="s">
        <v>141</v>
      </c>
      <c r="B84" s="89" t="s">
        <v>130</v>
      </c>
      <c r="C84" s="40">
        <v>242.7</v>
      </c>
      <c r="D84" s="41">
        <v>243</v>
      </c>
      <c r="E84" s="153" t="s">
        <v>217</v>
      </c>
      <c r="F84" s="79"/>
      <c r="G84" s="90" t="s">
        <v>128</v>
      </c>
      <c r="I84" s="31"/>
    </row>
    <row r="85" spans="1:9" ht="23.1" customHeight="1">
      <c r="A85" s="78" t="s">
        <v>142</v>
      </c>
      <c r="B85" s="94" t="s">
        <v>218</v>
      </c>
      <c r="C85" s="95">
        <v>305</v>
      </c>
      <c r="D85" s="96">
        <v>305</v>
      </c>
      <c r="E85" s="153" t="s">
        <v>237</v>
      </c>
      <c r="F85" s="79"/>
      <c r="G85" s="86" t="s">
        <v>135</v>
      </c>
      <c r="I85" s="31"/>
    </row>
    <row r="86" spans="1:9" ht="32.1" customHeight="1">
      <c r="A86" s="78" t="s">
        <v>144</v>
      </c>
      <c r="B86" s="25" t="s">
        <v>219</v>
      </c>
      <c r="C86" s="40"/>
      <c r="D86" s="41">
        <v>137</v>
      </c>
      <c r="E86" s="153" t="s">
        <v>261</v>
      </c>
      <c r="F86" s="79"/>
      <c r="G86" s="86" t="s">
        <v>135</v>
      </c>
      <c r="I86" s="31"/>
    </row>
    <row r="87" spans="1:9" s="161" customFormat="1" ht="23.1" customHeight="1">
      <c r="A87" s="78" t="s">
        <v>145</v>
      </c>
      <c r="B87" s="173" t="s">
        <v>288</v>
      </c>
      <c r="C87" s="95"/>
      <c r="D87" s="96">
        <v>98</v>
      </c>
      <c r="E87" s="88" t="s">
        <v>289</v>
      </c>
      <c r="F87" s="160" t="s">
        <v>291</v>
      </c>
      <c r="G87" s="86"/>
      <c r="I87" s="162"/>
    </row>
    <row r="88" spans="1:9" ht="36.75" customHeight="1">
      <c r="A88" s="78" t="s">
        <v>147</v>
      </c>
      <c r="B88" s="25" t="s">
        <v>208</v>
      </c>
      <c r="C88" s="82">
        <v>4500</v>
      </c>
      <c r="D88" s="83">
        <v>4500</v>
      </c>
      <c r="E88" s="88" t="s">
        <v>281</v>
      </c>
      <c r="F88" s="85"/>
      <c r="G88" s="86" t="s">
        <v>17</v>
      </c>
      <c r="I88" s="31"/>
    </row>
    <row r="89" spans="1:9" ht="68.25" customHeight="1">
      <c r="A89" s="78" t="s">
        <v>125</v>
      </c>
      <c r="B89" s="43" t="s">
        <v>126</v>
      </c>
      <c r="C89" s="40">
        <v>3571</v>
      </c>
      <c r="D89" s="41">
        <f>3571-200</f>
        <v>3371</v>
      </c>
      <c r="E89" s="87" t="s">
        <v>262</v>
      </c>
      <c r="F89" s="79"/>
      <c r="G89" s="86" t="s">
        <v>22</v>
      </c>
      <c r="I89" s="31"/>
    </row>
    <row r="90" spans="1:9" ht="31.15" customHeight="1">
      <c r="A90" s="78" t="s">
        <v>194</v>
      </c>
      <c r="B90" s="43" t="s">
        <v>245</v>
      </c>
      <c r="C90" s="40"/>
      <c r="D90" s="41">
        <v>200</v>
      </c>
      <c r="E90" s="87" t="s">
        <v>246</v>
      </c>
      <c r="F90" s="79"/>
      <c r="G90" s="86"/>
      <c r="I90" s="31"/>
    </row>
    <row r="91" spans="1:9" ht="34.15" customHeight="1">
      <c r="A91" s="78" t="s">
        <v>196</v>
      </c>
      <c r="B91" s="25" t="s">
        <v>207</v>
      </c>
      <c r="C91" s="82">
        <v>5000</v>
      </c>
      <c r="D91" s="83">
        <v>2500</v>
      </c>
      <c r="E91" s="87" t="s">
        <v>228</v>
      </c>
      <c r="F91" s="85"/>
      <c r="G91" s="156" t="s">
        <v>17</v>
      </c>
      <c r="I91" s="31"/>
    </row>
    <row r="92" spans="1:9" ht="27" customHeight="1">
      <c r="A92" s="78" t="s">
        <v>198</v>
      </c>
      <c r="B92" s="25" t="s">
        <v>205</v>
      </c>
      <c r="C92" s="82">
        <v>10000</v>
      </c>
      <c r="D92" s="83">
        <v>10000</v>
      </c>
      <c r="E92" s="84" t="s">
        <v>263</v>
      </c>
      <c r="F92" s="85"/>
      <c r="G92" s="134" t="s">
        <v>17</v>
      </c>
      <c r="I92" s="31"/>
    </row>
    <row r="93" spans="1:9" s="30" customFormat="1" ht="48.75" customHeight="1">
      <c r="A93" s="78" t="s">
        <v>295</v>
      </c>
      <c r="B93" s="33" t="s">
        <v>241</v>
      </c>
      <c r="C93" s="136"/>
      <c r="D93" s="137">
        <v>20000</v>
      </c>
      <c r="E93" s="84" t="s">
        <v>242</v>
      </c>
      <c r="F93" s="57" t="s">
        <v>223</v>
      </c>
      <c r="G93" s="134"/>
      <c r="I93" s="135"/>
    </row>
    <row r="94" spans="1:9" ht="49.9" customHeight="1">
      <c r="A94" s="78" t="s">
        <v>296</v>
      </c>
      <c r="B94" s="89" t="s">
        <v>209</v>
      </c>
      <c r="C94" s="40">
        <v>1522</v>
      </c>
      <c r="D94" s="41">
        <v>1522</v>
      </c>
      <c r="E94" s="87" t="s">
        <v>247</v>
      </c>
      <c r="F94" s="79"/>
      <c r="G94" s="90" t="s">
        <v>128</v>
      </c>
      <c r="I94" s="31"/>
    </row>
    <row r="95" spans="1:9" s="161" customFormat="1" ht="33" customHeight="1">
      <c r="A95" s="78" t="s">
        <v>297</v>
      </c>
      <c r="B95" s="118" t="s">
        <v>227</v>
      </c>
      <c r="C95" s="157"/>
      <c r="D95" s="158">
        <f>3004+3552</f>
        <v>6556</v>
      </c>
      <c r="E95" s="159" t="s">
        <v>258</v>
      </c>
      <c r="F95" s="160" t="s">
        <v>201</v>
      </c>
      <c r="G95" s="86"/>
      <c r="I95" s="162"/>
    </row>
    <row r="96" spans="1:9" ht="27" customHeight="1">
      <c r="A96" s="78" t="s">
        <v>298</v>
      </c>
      <c r="B96" s="103" t="s">
        <v>148</v>
      </c>
      <c r="C96" s="104">
        <v>1331.39</v>
      </c>
      <c r="D96" s="105">
        <v>1331</v>
      </c>
      <c r="E96" s="170" t="s">
        <v>231</v>
      </c>
      <c r="F96" s="79"/>
      <c r="G96" s="86" t="s">
        <v>149</v>
      </c>
      <c r="I96" s="31"/>
    </row>
    <row r="97" spans="1:9" s="143" customFormat="1" ht="27" customHeight="1">
      <c r="A97" s="78" t="s">
        <v>299</v>
      </c>
      <c r="B97" s="119" t="s">
        <v>224</v>
      </c>
      <c r="C97" s="44"/>
      <c r="D97" s="45">
        <v>900</v>
      </c>
      <c r="E97" s="140" t="s">
        <v>268</v>
      </c>
      <c r="F97" s="141"/>
      <c r="G97" s="142"/>
      <c r="I97" s="144"/>
    </row>
    <row r="98" spans="1:9" ht="46.15" customHeight="1">
      <c r="A98" s="78"/>
      <c r="B98" s="43"/>
      <c r="C98" s="40"/>
      <c r="D98" s="41"/>
      <c r="E98" s="87"/>
      <c r="F98" s="79"/>
      <c r="G98" s="86"/>
      <c r="I98" s="31"/>
    </row>
    <row r="99" spans="1:9">
      <c r="A99" s="78"/>
      <c r="B99" s="106"/>
      <c r="C99" s="40"/>
      <c r="D99" s="41"/>
      <c r="E99" s="94"/>
      <c r="F99" s="79"/>
      <c r="G99" s="107"/>
      <c r="I99" s="31"/>
    </row>
    <row r="100" spans="1:9" s="149" customFormat="1">
      <c r="A100" s="145"/>
      <c r="B100" s="108" t="s">
        <v>150</v>
      </c>
      <c r="C100" s="109">
        <f>SUM(C101:C122)</f>
        <v>11053.099999999999</v>
      </c>
      <c r="D100" s="110">
        <f>SUM(D101:D115)</f>
        <v>10915.849999999999</v>
      </c>
      <c r="E100" s="146"/>
      <c r="F100" s="147"/>
      <c r="G100" s="148"/>
      <c r="I100" s="150"/>
    </row>
    <row r="101" spans="1:9">
      <c r="A101" s="56" t="s">
        <v>151</v>
      </c>
      <c r="B101" s="111" t="s">
        <v>152</v>
      </c>
      <c r="C101" s="112">
        <v>58.06</v>
      </c>
      <c r="D101" s="113">
        <v>58.06</v>
      </c>
      <c r="E101" s="182" t="s">
        <v>153</v>
      </c>
      <c r="F101" s="102" t="s">
        <v>154</v>
      </c>
      <c r="G101" s="86" t="s">
        <v>155</v>
      </c>
      <c r="I101" s="31"/>
    </row>
    <row r="102" spans="1:9">
      <c r="A102" s="56" t="s">
        <v>156</v>
      </c>
      <c r="B102" s="111" t="s">
        <v>157</v>
      </c>
      <c r="C102" s="112">
        <v>39.700000000000003</v>
      </c>
      <c r="D102" s="114">
        <v>39.700000000000003</v>
      </c>
      <c r="E102" s="183"/>
      <c r="F102" s="102" t="s">
        <v>158</v>
      </c>
      <c r="G102" s="86" t="s">
        <v>159</v>
      </c>
      <c r="I102" s="31"/>
    </row>
    <row r="103" spans="1:9" ht="27">
      <c r="A103" s="56" t="s">
        <v>124</v>
      </c>
      <c r="B103" s="115" t="s">
        <v>160</v>
      </c>
      <c r="C103" s="95">
        <v>30</v>
      </c>
      <c r="D103" s="96">
        <v>30</v>
      </c>
      <c r="E103" s="116" t="s">
        <v>161</v>
      </c>
      <c r="F103" s="102" t="s">
        <v>162</v>
      </c>
      <c r="G103" s="86" t="s">
        <v>163</v>
      </c>
      <c r="I103" s="31"/>
    </row>
    <row r="104" spans="1:9" ht="67.5">
      <c r="A104" s="56" t="s">
        <v>127</v>
      </c>
      <c r="B104" s="117" t="s">
        <v>164</v>
      </c>
      <c r="C104" s="95">
        <v>4358.7</v>
      </c>
      <c r="D104" s="96">
        <v>4358.7</v>
      </c>
      <c r="E104" s="118" t="s">
        <v>165</v>
      </c>
      <c r="F104" s="79" t="s">
        <v>166</v>
      </c>
      <c r="G104" s="77" t="s">
        <v>167</v>
      </c>
      <c r="I104" s="31"/>
    </row>
    <row r="105" spans="1:9" ht="54">
      <c r="A105" s="56" t="s">
        <v>129</v>
      </c>
      <c r="B105" s="106" t="s">
        <v>168</v>
      </c>
      <c r="C105" s="40">
        <v>5000</v>
      </c>
      <c r="D105" s="41">
        <v>5000</v>
      </c>
      <c r="E105" s="94" t="s">
        <v>169</v>
      </c>
      <c r="F105" s="79" t="s">
        <v>170</v>
      </c>
      <c r="G105" s="107" t="s">
        <v>171</v>
      </c>
      <c r="I105" s="31"/>
    </row>
    <row r="106" spans="1:9" ht="40.5">
      <c r="A106" s="56" t="s">
        <v>131</v>
      </c>
      <c r="B106" s="89" t="s">
        <v>172</v>
      </c>
      <c r="C106" s="95">
        <v>1000</v>
      </c>
      <c r="D106" s="96">
        <v>1000</v>
      </c>
      <c r="E106" s="94" t="s">
        <v>173</v>
      </c>
      <c r="F106" s="79" t="s">
        <v>174</v>
      </c>
      <c r="G106" s="86" t="s">
        <v>175</v>
      </c>
      <c r="I106" s="31"/>
    </row>
    <row r="107" spans="1:9" ht="29.25" customHeight="1">
      <c r="A107" s="56" t="s">
        <v>134</v>
      </c>
      <c r="B107" s="119" t="s">
        <v>176</v>
      </c>
      <c r="C107" s="95">
        <v>16.579999999999998</v>
      </c>
      <c r="D107" s="120">
        <v>16.579999999999998</v>
      </c>
      <c r="E107" s="184" t="s">
        <v>177</v>
      </c>
      <c r="F107" s="187" t="s">
        <v>178</v>
      </c>
      <c r="G107" s="86" t="s">
        <v>179</v>
      </c>
      <c r="I107" s="31"/>
    </row>
    <row r="108" spans="1:9">
      <c r="A108" s="56" t="s">
        <v>136</v>
      </c>
      <c r="B108" s="119" t="s">
        <v>180</v>
      </c>
      <c r="C108" s="95">
        <v>3.21</v>
      </c>
      <c r="D108" s="121">
        <v>3.21</v>
      </c>
      <c r="E108" s="185"/>
      <c r="F108" s="188"/>
      <c r="G108" s="86" t="s">
        <v>179</v>
      </c>
      <c r="I108" s="31"/>
    </row>
    <row r="109" spans="1:9" ht="31.5" customHeight="1">
      <c r="A109" s="56" t="s">
        <v>137</v>
      </c>
      <c r="B109" s="119" t="s">
        <v>181</v>
      </c>
      <c r="C109" s="95">
        <v>0.6</v>
      </c>
      <c r="D109" s="121">
        <v>0.6</v>
      </c>
      <c r="E109" s="185"/>
      <c r="F109" s="188"/>
      <c r="G109" s="86" t="s">
        <v>179</v>
      </c>
      <c r="I109" s="31"/>
    </row>
    <row r="110" spans="1:9" ht="30" customHeight="1">
      <c r="A110" s="56" t="s">
        <v>138</v>
      </c>
      <c r="B110" s="119" t="s">
        <v>182</v>
      </c>
      <c r="C110" s="95">
        <v>1</v>
      </c>
      <c r="D110" s="121">
        <v>1</v>
      </c>
      <c r="E110" s="185"/>
      <c r="F110" s="188"/>
      <c r="G110" s="86" t="s">
        <v>179</v>
      </c>
      <c r="I110" s="31"/>
    </row>
    <row r="111" spans="1:9" ht="32.25" customHeight="1">
      <c r="A111" s="56" t="s">
        <v>140</v>
      </c>
      <c r="B111" s="89" t="s">
        <v>183</v>
      </c>
      <c r="C111" s="95">
        <v>2</v>
      </c>
      <c r="D111" s="122">
        <v>2</v>
      </c>
      <c r="E111" s="186"/>
      <c r="F111" s="189"/>
      <c r="G111" s="86" t="s">
        <v>179</v>
      </c>
      <c r="I111" s="31"/>
    </row>
    <row r="112" spans="1:9" ht="18" customHeight="1">
      <c r="A112" s="56" t="s">
        <v>141</v>
      </c>
      <c r="B112" s="123" t="s">
        <v>184</v>
      </c>
      <c r="C112" s="124">
        <v>65</v>
      </c>
      <c r="D112" s="125">
        <v>65</v>
      </c>
      <c r="E112" s="126" t="s">
        <v>185</v>
      </c>
      <c r="F112" s="127" t="s">
        <v>186</v>
      </c>
      <c r="G112" s="86" t="s">
        <v>179</v>
      </c>
      <c r="I112" s="31"/>
    </row>
    <row r="113" spans="1:9" ht="14.25">
      <c r="A113" s="56" t="s">
        <v>142</v>
      </c>
      <c r="B113" s="123" t="s">
        <v>187</v>
      </c>
      <c r="C113" s="124">
        <v>156.5</v>
      </c>
      <c r="D113" s="128">
        <v>156.5</v>
      </c>
      <c r="E113" s="175" t="s">
        <v>188</v>
      </c>
      <c r="F113" s="190" t="s">
        <v>186</v>
      </c>
      <c r="G113" s="86" t="s">
        <v>179</v>
      </c>
      <c r="I113" s="31"/>
    </row>
    <row r="114" spans="1:9" ht="14.25">
      <c r="A114" s="56" t="s">
        <v>144</v>
      </c>
      <c r="B114" s="123" t="s">
        <v>189</v>
      </c>
      <c r="C114" s="124">
        <v>97.5</v>
      </c>
      <c r="D114" s="129">
        <v>97.5</v>
      </c>
      <c r="E114" s="176"/>
      <c r="F114" s="191"/>
      <c r="G114" s="86" t="s">
        <v>179</v>
      </c>
      <c r="I114" s="31"/>
    </row>
    <row r="115" spans="1:9" ht="14.25">
      <c r="A115" s="56" t="s">
        <v>145</v>
      </c>
      <c r="B115" s="123" t="s">
        <v>190</v>
      </c>
      <c r="C115" s="124">
        <v>87</v>
      </c>
      <c r="D115" s="130">
        <v>87</v>
      </c>
      <c r="E115" s="177"/>
      <c r="F115" s="192"/>
      <c r="G115" s="86" t="s">
        <v>179</v>
      </c>
      <c r="I115" s="31"/>
    </row>
    <row r="116" spans="1:9" ht="14.25">
      <c r="A116" s="56"/>
      <c r="B116" s="123"/>
      <c r="C116" s="124"/>
      <c r="D116" s="129"/>
      <c r="E116" s="132"/>
      <c r="F116" s="133"/>
      <c r="G116" s="86"/>
      <c r="I116" s="31"/>
    </row>
    <row r="117" spans="1:9" ht="14.25">
      <c r="A117" s="56"/>
      <c r="B117" s="123"/>
      <c r="C117" s="124"/>
      <c r="D117" s="129"/>
      <c r="E117" s="132"/>
      <c r="F117" s="133"/>
      <c r="G117" s="86"/>
      <c r="I117" s="31"/>
    </row>
    <row r="118" spans="1:9" ht="16.5" customHeight="1">
      <c r="A118" s="56" t="s">
        <v>147</v>
      </c>
      <c r="B118" s="131" t="s">
        <v>191</v>
      </c>
      <c r="C118" s="124">
        <v>15</v>
      </c>
      <c r="D118" s="128">
        <v>15</v>
      </c>
      <c r="E118" s="175" t="s">
        <v>192</v>
      </c>
      <c r="F118" s="178" t="s">
        <v>202</v>
      </c>
      <c r="G118" s="86" t="s">
        <v>179</v>
      </c>
      <c r="I118" s="31"/>
    </row>
    <row r="119" spans="1:9" ht="16.5" customHeight="1">
      <c r="A119" s="56" t="s">
        <v>125</v>
      </c>
      <c r="B119" s="131" t="s">
        <v>193</v>
      </c>
      <c r="C119" s="124">
        <v>53.61</v>
      </c>
      <c r="D119" s="129">
        <v>53.61</v>
      </c>
      <c r="E119" s="176"/>
      <c r="F119" s="179"/>
      <c r="G119" s="86" t="s">
        <v>179</v>
      </c>
      <c r="I119" s="31"/>
    </row>
    <row r="120" spans="1:9" ht="14.25">
      <c r="A120" s="56" t="s">
        <v>194</v>
      </c>
      <c r="B120" s="131" t="s">
        <v>195</v>
      </c>
      <c r="C120" s="124">
        <v>8.26</v>
      </c>
      <c r="D120" s="129">
        <v>8.26</v>
      </c>
      <c r="E120" s="176"/>
      <c r="F120" s="179"/>
      <c r="G120" s="86" t="s">
        <v>179</v>
      </c>
      <c r="I120" s="31"/>
    </row>
    <row r="121" spans="1:9" ht="18" customHeight="1">
      <c r="A121" s="56" t="s">
        <v>196</v>
      </c>
      <c r="B121" s="123" t="s">
        <v>197</v>
      </c>
      <c r="C121" s="124">
        <v>1</v>
      </c>
      <c r="D121" s="129">
        <v>1</v>
      </c>
      <c r="E121" s="176"/>
      <c r="F121" s="179"/>
      <c r="G121" s="86" t="s">
        <v>179</v>
      </c>
      <c r="I121" s="31"/>
    </row>
    <row r="122" spans="1:9" ht="33.75" customHeight="1">
      <c r="A122" s="56" t="s">
        <v>198</v>
      </c>
      <c r="B122" s="131" t="s">
        <v>199</v>
      </c>
      <c r="C122" s="124">
        <v>59.38</v>
      </c>
      <c r="D122" s="130">
        <v>59.38</v>
      </c>
      <c r="E122" s="177"/>
      <c r="F122" s="180"/>
      <c r="G122" s="86" t="s">
        <v>179</v>
      </c>
      <c r="I122" s="31"/>
    </row>
    <row r="125" spans="1:9" s="30" customFormat="1" ht="33" customHeight="1">
      <c r="A125" s="78" t="s">
        <v>292</v>
      </c>
      <c r="B125" s="33" t="s">
        <v>240</v>
      </c>
      <c r="C125" s="136"/>
      <c r="D125" s="137">
        <f>12000+5000+8000</f>
        <v>25000</v>
      </c>
      <c r="E125" s="84" t="s">
        <v>264</v>
      </c>
      <c r="F125" s="57"/>
      <c r="G125" s="134"/>
      <c r="I125" s="135"/>
    </row>
    <row r="126" spans="1:9" s="30" customFormat="1" ht="54" customHeight="1">
      <c r="A126" s="59"/>
      <c r="B126" s="33" t="s">
        <v>254</v>
      </c>
      <c r="C126" s="136"/>
      <c r="D126" s="137">
        <v>12000</v>
      </c>
      <c r="E126" s="84" t="s">
        <v>257</v>
      </c>
      <c r="F126" s="57"/>
      <c r="G126" s="134"/>
      <c r="I126" s="135"/>
    </row>
    <row r="127" spans="1:9" s="30" customFormat="1" ht="33.6" customHeight="1">
      <c r="A127" s="59"/>
      <c r="B127" s="33" t="s">
        <v>255</v>
      </c>
      <c r="C127" s="136"/>
      <c r="D127" s="137">
        <v>8000</v>
      </c>
      <c r="E127" s="84" t="s">
        <v>267</v>
      </c>
      <c r="F127" s="57"/>
      <c r="G127" s="134"/>
      <c r="I127" s="135"/>
    </row>
    <row r="128" spans="1:9" s="30" customFormat="1" ht="26.45" customHeight="1">
      <c r="A128" s="59"/>
      <c r="B128" s="33" t="s">
        <v>256</v>
      </c>
      <c r="C128" s="136"/>
      <c r="D128" s="137">
        <v>5000</v>
      </c>
      <c r="E128" s="84" t="s">
        <v>265</v>
      </c>
      <c r="F128" s="57"/>
      <c r="G128" s="134"/>
      <c r="I128" s="135"/>
    </row>
  </sheetData>
  <mergeCells count="9">
    <mergeCell ref="E118:E122"/>
    <mergeCell ref="F118:F122"/>
    <mergeCell ref="A1:B1"/>
    <mergeCell ref="E101:E102"/>
    <mergeCell ref="E107:E111"/>
    <mergeCell ref="F107:F111"/>
    <mergeCell ref="E113:E115"/>
    <mergeCell ref="F113:F115"/>
    <mergeCell ref="A2:E2"/>
  </mergeCells>
  <phoneticPr fontId="2" type="noConversion"/>
  <printOptions horizontalCentered="1"/>
  <pageMargins left="0.78740157480314965" right="0.78740157480314965" top="0.74803149606299213"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4</vt:lpstr>
      <vt:lpstr>'4'!Print_Area</vt:lpstr>
      <vt:lpstr>'4'!Print_Titles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fmq</dc:creator>
  <cp:lastModifiedBy>czj</cp:lastModifiedBy>
  <cp:lastPrinted>2016-10-24T08:56:56Z</cp:lastPrinted>
  <dcterms:created xsi:type="dcterms:W3CDTF">2016-09-26T07:00:01Z</dcterms:created>
  <dcterms:modified xsi:type="dcterms:W3CDTF">2016-10-24T08:57:02Z</dcterms:modified>
</cp:coreProperties>
</file>